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https://cmapil.sharepoint.com/sites/2023STPCMAQTAPCallforProjects/Shared Documents/Program Development/Staff Recommended Programs/CMAQ+CRP+TAP-L/"/>
    </mc:Choice>
  </mc:AlternateContent>
  <xr:revisionPtr revIDLastSave="279" documentId="8_{A7889764-21A2-400F-89AB-2555B6BCA49A}" xr6:coauthVersionLast="47" xr6:coauthVersionMax="47" xr10:uidLastSave="{487CA694-6CE2-45F9-9898-EA18E2E3FECE}"/>
  <bookViews>
    <workbookView xWindow="12675" yWindow="-16320" windowWidth="29040" windowHeight="15840" tabRatio="625" xr2:uid="{00000000-000D-0000-FFFF-FFFF00000000}"/>
  </bookViews>
  <sheets>
    <sheet name="Detail" sheetId="1" r:id="rId1"/>
    <sheet name="Simplified" sheetId="2" r:id="rId2"/>
  </sheets>
  <definedNames>
    <definedName name="_xlnm._FilterDatabase" localSheetId="0" hidden="1">Detail!$A$4:$AS$85</definedName>
    <definedName name="Data">Detail!$C$4:$AQ$85</definedName>
    <definedName name="_xlnm.Print_Area" localSheetId="0">Detail!$C$1:$AS$85</definedName>
    <definedName name="_xlnm.Print_Area" localSheetId="1">Simplified!$A$1:$R$85</definedName>
    <definedName name="_xlnm.Print_Titles" localSheetId="0">Detail!$3:$4</definedName>
    <definedName name="_xlnm.Print_Titles" localSheetId="1">Simplified!$3:$4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 l="1"/>
  <c r="A64" i="2" l="1"/>
  <c r="S3" i="1" l="1"/>
  <c r="A6" i="2"/>
  <c r="B6" i="2"/>
  <c r="C6" i="2"/>
  <c r="D6" i="2"/>
  <c r="E6" i="2"/>
  <c r="G6" i="2"/>
  <c r="H6" i="2"/>
  <c r="I6" i="2"/>
  <c r="J6" i="2"/>
  <c r="L6" i="2"/>
  <c r="O6" i="2"/>
  <c r="P6" i="2"/>
  <c r="A7" i="2"/>
  <c r="B7" i="2"/>
  <c r="C7" i="2"/>
  <c r="D7" i="2"/>
  <c r="E7" i="2"/>
  <c r="G7" i="2"/>
  <c r="H7" i="2"/>
  <c r="I7" i="2"/>
  <c r="J7" i="2"/>
  <c r="L7" i="2"/>
  <c r="O7" i="2"/>
  <c r="P7" i="2"/>
  <c r="A8" i="2"/>
  <c r="B8" i="2"/>
  <c r="C8" i="2"/>
  <c r="D8" i="2"/>
  <c r="E8" i="2"/>
  <c r="G8" i="2"/>
  <c r="H8" i="2"/>
  <c r="I8" i="2"/>
  <c r="J8" i="2"/>
  <c r="L8" i="2"/>
  <c r="O8" i="2"/>
  <c r="P8" i="2"/>
  <c r="A9" i="2"/>
  <c r="B9" i="2"/>
  <c r="C9" i="2"/>
  <c r="D9" i="2"/>
  <c r="E9" i="2"/>
  <c r="G9" i="2"/>
  <c r="H9" i="2"/>
  <c r="I9" i="2"/>
  <c r="J9" i="2"/>
  <c r="L9" i="2"/>
  <c r="O9" i="2"/>
  <c r="P9" i="2"/>
  <c r="A10" i="2"/>
  <c r="B10" i="2"/>
  <c r="C10" i="2"/>
  <c r="D10" i="2"/>
  <c r="E10" i="2"/>
  <c r="H10" i="2"/>
  <c r="I10" i="2"/>
  <c r="J10" i="2"/>
  <c r="L10" i="2"/>
  <c r="O10" i="2"/>
  <c r="P10" i="2"/>
  <c r="A11" i="2"/>
  <c r="B11" i="2"/>
  <c r="C11" i="2"/>
  <c r="D11" i="2"/>
  <c r="E11" i="2"/>
  <c r="G11" i="2"/>
  <c r="H11" i="2"/>
  <c r="I11" i="2"/>
  <c r="J11" i="2"/>
  <c r="L11" i="2"/>
  <c r="O11" i="2"/>
  <c r="P11" i="2"/>
  <c r="A12" i="2"/>
  <c r="B12" i="2"/>
  <c r="C12" i="2"/>
  <c r="D12" i="2"/>
  <c r="E12" i="2"/>
  <c r="G12" i="2"/>
  <c r="H12" i="2"/>
  <c r="I12" i="2"/>
  <c r="J12" i="2"/>
  <c r="L12" i="2"/>
  <c r="O12" i="2"/>
  <c r="P12" i="2"/>
  <c r="A13" i="2"/>
  <c r="B13" i="2"/>
  <c r="C13" i="2"/>
  <c r="D13" i="2"/>
  <c r="E13" i="2"/>
  <c r="G13" i="2"/>
  <c r="H13" i="2"/>
  <c r="I13" i="2"/>
  <c r="J13" i="2"/>
  <c r="L13" i="2"/>
  <c r="O13" i="2"/>
  <c r="P13" i="2"/>
  <c r="A14" i="2"/>
  <c r="B14" i="2"/>
  <c r="C14" i="2"/>
  <c r="E14" i="2"/>
  <c r="G14" i="2"/>
  <c r="H14" i="2"/>
  <c r="I14" i="2"/>
  <c r="J14" i="2"/>
  <c r="L14" i="2"/>
  <c r="O14" i="2"/>
  <c r="P14" i="2"/>
  <c r="A15" i="2"/>
  <c r="B15" i="2"/>
  <c r="C15" i="2"/>
  <c r="D15" i="2"/>
  <c r="E15" i="2"/>
  <c r="G15" i="2"/>
  <c r="H15" i="2"/>
  <c r="I15" i="2"/>
  <c r="J15" i="2"/>
  <c r="L15" i="2"/>
  <c r="O15" i="2"/>
  <c r="P15" i="2"/>
  <c r="A16" i="2"/>
  <c r="B16" i="2"/>
  <c r="C16" i="2"/>
  <c r="D16" i="2"/>
  <c r="E16" i="2"/>
  <c r="G16" i="2"/>
  <c r="H16" i="2"/>
  <c r="I16" i="2"/>
  <c r="J16" i="2"/>
  <c r="L16" i="2"/>
  <c r="O16" i="2"/>
  <c r="P16" i="2"/>
  <c r="A17" i="2"/>
  <c r="B17" i="2"/>
  <c r="C17" i="2"/>
  <c r="D17" i="2"/>
  <c r="E17" i="2"/>
  <c r="G17" i="2"/>
  <c r="H17" i="2"/>
  <c r="I17" i="2"/>
  <c r="J17" i="2"/>
  <c r="L17" i="2"/>
  <c r="O17" i="2"/>
  <c r="P17" i="2"/>
  <c r="A18" i="2"/>
  <c r="B18" i="2"/>
  <c r="C18" i="2"/>
  <c r="D18" i="2"/>
  <c r="E18" i="2"/>
  <c r="G18" i="2"/>
  <c r="H18" i="2"/>
  <c r="I18" i="2"/>
  <c r="J18" i="2"/>
  <c r="L18" i="2"/>
  <c r="O18" i="2"/>
  <c r="P18" i="2"/>
  <c r="A19" i="2"/>
  <c r="B19" i="2"/>
  <c r="C19" i="2"/>
  <c r="D19" i="2"/>
  <c r="E19" i="2"/>
  <c r="G19" i="2"/>
  <c r="H19" i="2"/>
  <c r="I19" i="2"/>
  <c r="J19" i="2"/>
  <c r="L19" i="2"/>
  <c r="O19" i="2"/>
  <c r="P19" i="2"/>
  <c r="A20" i="2"/>
  <c r="B20" i="2"/>
  <c r="C20" i="2"/>
  <c r="D20" i="2"/>
  <c r="E20" i="2"/>
  <c r="G20" i="2"/>
  <c r="H20" i="2"/>
  <c r="I20" i="2"/>
  <c r="J20" i="2"/>
  <c r="L20" i="2"/>
  <c r="O20" i="2"/>
  <c r="P20" i="2"/>
  <c r="A21" i="2"/>
  <c r="B21" i="2"/>
  <c r="C21" i="2"/>
  <c r="D21" i="2"/>
  <c r="E21" i="2"/>
  <c r="G21" i="2"/>
  <c r="H21" i="2"/>
  <c r="I21" i="2"/>
  <c r="J21" i="2"/>
  <c r="L21" i="2"/>
  <c r="O21" i="2"/>
  <c r="P21" i="2"/>
  <c r="A22" i="2"/>
  <c r="B22" i="2"/>
  <c r="C22" i="2"/>
  <c r="D22" i="2"/>
  <c r="E22" i="2"/>
  <c r="G22" i="2"/>
  <c r="H22" i="2"/>
  <c r="I22" i="2"/>
  <c r="J22" i="2"/>
  <c r="L22" i="2"/>
  <c r="O22" i="2"/>
  <c r="P22" i="2"/>
  <c r="A23" i="2"/>
  <c r="B23" i="2"/>
  <c r="C23" i="2"/>
  <c r="D23" i="2"/>
  <c r="E23" i="2"/>
  <c r="G23" i="2"/>
  <c r="H23" i="2"/>
  <c r="I23" i="2"/>
  <c r="J23" i="2"/>
  <c r="L23" i="2"/>
  <c r="O23" i="2"/>
  <c r="P23" i="2"/>
  <c r="A24" i="2"/>
  <c r="B24" i="2"/>
  <c r="C24" i="2"/>
  <c r="D24" i="2"/>
  <c r="E24" i="2"/>
  <c r="H24" i="2"/>
  <c r="I24" i="2"/>
  <c r="J24" i="2"/>
  <c r="L24" i="2"/>
  <c r="O24" i="2"/>
  <c r="P24" i="2"/>
  <c r="A25" i="2"/>
  <c r="B25" i="2"/>
  <c r="C25" i="2"/>
  <c r="D25" i="2"/>
  <c r="E25" i="2"/>
  <c r="G25" i="2"/>
  <c r="H25" i="2"/>
  <c r="I25" i="2"/>
  <c r="J25" i="2"/>
  <c r="L25" i="2"/>
  <c r="O25" i="2"/>
  <c r="P25" i="2"/>
  <c r="A26" i="2"/>
  <c r="B26" i="2"/>
  <c r="C26" i="2"/>
  <c r="D26" i="2"/>
  <c r="E26" i="2"/>
  <c r="G26" i="2"/>
  <c r="H26" i="2"/>
  <c r="I26" i="2"/>
  <c r="J26" i="2"/>
  <c r="L26" i="2"/>
  <c r="O26" i="2"/>
  <c r="P26" i="2"/>
  <c r="A27" i="2"/>
  <c r="B27" i="2"/>
  <c r="C27" i="2"/>
  <c r="D27" i="2"/>
  <c r="E27" i="2"/>
  <c r="G27" i="2"/>
  <c r="H27" i="2"/>
  <c r="I27" i="2"/>
  <c r="J27" i="2"/>
  <c r="L27" i="2"/>
  <c r="O27" i="2"/>
  <c r="P27" i="2"/>
  <c r="A28" i="2"/>
  <c r="B28" i="2"/>
  <c r="C28" i="2"/>
  <c r="D28" i="2"/>
  <c r="E28" i="2"/>
  <c r="G28" i="2"/>
  <c r="H28" i="2"/>
  <c r="I28" i="2"/>
  <c r="J28" i="2"/>
  <c r="L28" i="2"/>
  <c r="O28" i="2"/>
  <c r="P28" i="2"/>
  <c r="A29" i="2"/>
  <c r="B29" i="2"/>
  <c r="C29" i="2"/>
  <c r="D29" i="2"/>
  <c r="E29" i="2"/>
  <c r="G29" i="2"/>
  <c r="H29" i="2"/>
  <c r="I29" i="2"/>
  <c r="J29" i="2"/>
  <c r="L29" i="2"/>
  <c r="O29" i="2"/>
  <c r="P29" i="2"/>
  <c r="A30" i="2"/>
  <c r="B30" i="2"/>
  <c r="C30" i="2"/>
  <c r="D30" i="2"/>
  <c r="E30" i="2"/>
  <c r="G30" i="2"/>
  <c r="H30" i="2"/>
  <c r="I30" i="2"/>
  <c r="J30" i="2"/>
  <c r="L30" i="2"/>
  <c r="O30" i="2"/>
  <c r="P30" i="2"/>
  <c r="A31" i="2"/>
  <c r="B31" i="2"/>
  <c r="C31" i="2"/>
  <c r="D31" i="2"/>
  <c r="E31" i="2"/>
  <c r="G31" i="2"/>
  <c r="H31" i="2"/>
  <c r="I31" i="2"/>
  <c r="J31" i="2"/>
  <c r="L31" i="2"/>
  <c r="O31" i="2"/>
  <c r="P31" i="2"/>
  <c r="A32" i="2"/>
  <c r="B32" i="2"/>
  <c r="C32" i="2"/>
  <c r="D32" i="2"/>
  <c r="E32" i="2"/>
  <c r="G32" i="2"/>
  <c r="H32" i="2"/>
  <c r="I32" i="2"/>
  <c r="J32" i="2"/>
  <c r="L32" i="2"/>
  <c r="O32" i="2"/>
  <c r="P32" i="2"/>
  <c r="A33" i="2"/>
  <c r="B33" i="2"/>
  <c r="C33" i="2"/>
  <c r="D33" i="2"/>
  <c r="E33" i="2"/>
  <c r="G33" i="2"/>
  <c r="H33" i="2"/>
  <c r="I33" i="2"/>
  <c r="J33" i="2"/>
  <c r="L33" i="2"/>
  <c r="O33" i="2"/>
  <c r="P33" i="2"/>
  <c r="A34" i="2"/>
  <c r="B34" i="2"/>
  <c r="C34" i="2"/>
  <c r="D34" i="2"/>
  <c r="E34" i="2"/>
  <c r="G34" i="2"/>
  <c r="H34" i="2"/>
  <c r="I34" i="2"/>
  <c r="J34" i="2"/>
  <c r="L34" i="2"/>
  <c r="O34" i="2"/>
  <c r="P34" i="2"/>
  <c r="A35" i="2"/>
  <c r="B35" i="2"/>
  <c r="C35" i="2"/>
  <c r="D35" i="2"/>
  <c r="E35" i="2"/>
  <c r="G35" i="2"/>
  <c r="H35" i="2"/>
  <c r="I35" i="2"/>
  <c r="J35" i="2"/>
  <c r="L35" i="2"/>
  <c r="O35" i="2"/>
  <c r="P35" i="2"/>
  <c r="A36" i="2"/>
  <c r="B36" i="2"/>
  <c r="C36" i="2"/>
  <c r="D36" i="2"/>
  <c r="E36" i="2"/>
  <c r="G36" i="2"/>
  <c r="H36" i="2"/>
  <c r="I36" i="2"/>
  <c r="J36" i="2"/>
  <c r="L36" i="2"/>
  <c r="O36" i="2"/>
  <c r="P36" i="2"/>
  <c r="A37" i="2"/>
  <c r="B37" i="2"/>
  <c r="C37" i="2"/>
  <c r="D37" i="2"/>
  <c r="E37" i="2"/>
  <c r="G37" i="2"/>
  <c r="H37" i="2"/>
  <c r="I37" i="2"/>
  <c r="J37" i="2"/>
  <c r="L37" i="2"/>
  <c r="O37" i="2"/>
  <c r="P37" i="2"/>
  <c r="A38" i="2"/>
  <c r="B38" i="2"/>
  <c r="C38" i="2"/>
  <c r="D38" i="2"/>
  <c r="E38" i="2"/>
  <c r="G38" i="2"/>
  <c r="H38" i="2"/>
  <c r="I38" i="2"/>
  <c r="J38" i="2"/>
  <c r="L38" i="2"/>
  <c r="O38" i="2"/>
  <c r="P38" i="2"/>
  <c r="A39" i="2"/>
  <c r="B39" i="2"/>
  <c r="C39" i="2"/>
  <c r="D39" i="2"/>
  <c r="E39" i="2"/>
  <c r="G39" i="2"/>
  <c r="H39" i="2"/>
  <c r="I39" i="2"/>
  <c r="J39" i="2"/>
  <c r="L39" i="2"/>
  <c r="O39" i="2"/>
  <c r="P39" i="2"/>
  <c r="A40" i="2"/>
  <c r="B40" i="2"/>
  <c r="C40" i="2"/>
  <c r="D40" i="2"/>
  <c r="E40" i="2"/>
  <c r="G40" i="2"/>
  <c r="H40" i="2"/>
  <c r="I40" i="2"/>
  <c r="J40" i="2"/>
  <c r="L40" i="2"/>
  <c r="O40" i="2"/>
  <c r="P40" i="2"/>
  <c r="A41" i="2"/>
  <c r="B41" i="2"/>
  <c r="C41" i="2"/>
  <c r="D41" i="2"/>
  <c r="E41" i="2"/>
  <c r="G41" i="2"/>
  <c r="H41" i="2"/>
  <c r="I41" i="2"/>
  <c r="J41" i="2"/>
  <c r="L41" i="2"/>
  <c r="O41" i="2"/>
  <c r="P41" i="2"/>
  <c r="A42" i="2"/>
  <c r="B42" i="2"/>
  <c r="C42" i="2"/>
  <c r="D42" i="2"/>
  <c r="E42" i="2"/>
  <c r="G42" i="2"/>
  <c r="H42" i="2"/>
  <c r="I42" i="2"/>
  <c r="J42" i="2"/>
  <c r="L42" i="2"/>
  <c r="O42" i="2"/>
  <c r="P42" i="2"/>
  <c r="A43" i="2"/>
  <c r="B43" i="2"/>
  <c r="C43" i="2"/>
  <c r="D43" i="2"/>
  <c r="E43" i="2"/>
  <c r="G43" i="2"/>
  <c r="H43" i="2"/>
  <c r="I43" i="2"/>
  <c r="J43" i="2"/>
  <c r="L43" i="2"/>
  <c r="O43" i="2"/>
  <c r="P43" i="2"/>
  <c r="A44" i="2"/>
  <c r="B44" i="2"/>
  <c r="C44" i="2"/>
  <c r="D44" i="2"/>
  <c r="E44" i="2"/>
  <c r="G44" i="2"/>
  <c r="H44" i="2"/>
  <c r="I44" i="2"/>
  <c r="J44" i="2"/>
  <c r="L44" i="2"/>
  <c r="O44" i="2"/>
  <c r="P44" i="2"/>
  <c r="A45" i="2"/>
  <c r="B45" i="2"/>
  <c r="C45" i="2"/>
  <c r="D45" i="2"/>
  <c r="E45" i="2"/>
  <c r="G45" i="2"/>
  <c r="H45" i="2"/>
  <c r="I45" i="2"/>
  <c r="J45" i="2"/>
  <c r="L45" i="2"/>
  <c r="O45" i="2"/>
  <c r="P45" i="2"/>
  <c r="A46" i="2"/>
  <c r="B46" i="2"/>
  <c r="C46" i="2"/>
  <c r="D46" i="2"/>
  <c r="E46" i="2"/>
  <c r="G46" i="2"/>
  <c r="H46" i="2"/>
  <c r="I46" i="2"/>
  <c r="J46" i="2"/>
  <c r="L46" i="2"/>
  <c r="O46" i="2"/>
  <c r="P46" i="2"/>
  <c r="A47" i="2"/>
  <c r="B47" i="2"/>
  <c r="C47" i="2"/>
  <c r="D47" i="2"/>
  <c r="E47" i="2"/>
  <c r="G47" i="2"/>
  <c r="H47" i="2"/>
  <c r="I47" i="2"/>
  <c r="J47" i="2"/>
  <c r="L47" i="2"/>
  <c r="O47" i="2"/>
  <c r="P47" i="2"/>
  <c r="A48" i="2"/>
  <c r="B48" i="2"/>
  <c r="C48" i="2"/>
  <c r="D48" i="2"/>
  <c r="E48" i="2"/>
  <c r="G48" i="2"/>
  <c r="H48" i="2"/>
  <c r="I48" i="2"/>
  <c r="J48" i="2"/>
  <c r="L48" i="2"/>
  <c r="O48" i="2"/>
  <c r="P48" i="2"/>
  <c r="A49" i="2"/>
  <c r="B49" i="2"/>
  <c r="C49" i="2"/>
  <c r="D49" i="2"/>
  <c r="E49" i="2"/>
  <c r="G49" i="2"/>
  <c r="H49" i="2"/>
  <c r="I49" i="2"/>
  <c r="J49" i="2"/>
  <c r="L49" i="2"/>
  <c r="O49" i="2"/>
  <c r="P49" i="2"/>
  <c r="A50" i="2"/>
  <c r="B50" i="2"/>
  <c r="C50" i="2"/>
  <c r="D50" i="2"/>
  <c r="E50" i="2"/>
  <c r="G50" i="2"/>
  <c r="H50" i="2"/>
  <c r="I50" i="2"/>
  <c r="J50" i="2"/>
  <c r="L50" i="2"/>
  <c r="O50" i="2"/>
  <c r="P50" i="2"/>
  <c r="A51" i="2"/>
  <c r="B51" i="2"/>
  <c r="C51" i="2"/>
  <c r="D51" i="2"/>
  <c r="E51" i="2"/>
  <c r="G51" i="2"/>
  <c r="H51" i="2"/>
  <c r="I51" i="2"/>
  <c r="J51" i="2"/>
  <c r="L51" i="2"/>
  <c r="O51" i="2"/>
  <c r="P51" i="2"/>
  <c r="A52" i="2"/>
  <c r="B52" i="2"/>
  <c r="C52" i="2"/>
  <c r="D52" i="2"/>
  <c r="E52" i="2"/>
  <c r="G52" i="2"/>
  <c r="H52" i="2"/>
  <c r="I52" i="2"/>
  <c r="J52" i="2"/>
  <c r="L52" i="2"/>
  <c r="O52" i="2"/>
  <c r="P52" i="2"/>
  <c r="A53" i="2"/>
  <c r="B53" i="2"/>
  <c r="C53" i="2"/>
  <c r="D53" i="2"/>
  <c r="E53" i="2"/>
  <c r="G53" i="2"/>
  <c r="H53" i="2"/>
  <c r="I53" i="2"/>
  <c r="J53" i="2"/>
  <c r="L53" i="2"/>
  <c r="O53" i="2"/>
  <c r="P53" i="2"/>
  <c r="A54" i="2"/>
  <c r="B54" i="2"/>
  <c r="C54" i="2"/>
  <c r="D54" i="2"/>
  <c r="E54" i="2"/>
  <c r="G54" i="2"/>
  <c r="H54" i="2"/>
  <c r="I54" i="2"/>
  <c r="J54" i="2"/>
  <c r="L54" i="2"/>
  <c r="O54" i="2"/>
  <c r="P54" i="2"/>
  <c r="A55" i="2"/>
  <c r="B55" i="2"/>
  <c r="C55" i="2"/>
  <c r="D55" i="2"/>
  <c r="E55" i="2"/>
  <c r="G55" i="2"/>
  <c r="H55" i="2"/>
  <c r="I55" i="2"/>
  <c r="J55" i="2"/>
  <c r="L55" i="2"/>
  <c r="O55" i="2"/>
  <c r="P55" i="2"/>
  <c r="A56" i="2"/>
  <c r="B56" i="2"/>
  <c r="C56" i="2"/>
  <c r="D56" i="2"/>
  <c r="E56" i="2"/>
  <c r="G56" i="2"/>
  <c r="H56" i="2"/>
  <c r="I56" i="2"/>
  <c r="J56" i="2"/>
  <c r="L56" i="2"/>
  <c r="O56" i="2"/>
  <c r="P56" i="2"/>
  <c r="A57" i="2"/>
  <c r="B57" i="2"/>
  <c r="C57" i="2"/>
  <c r="D57" i="2"/>
  <c r="E57" i="2"/>
  <c r="G57" i="2"/>
  <c r="H57" i="2"/>
  <c r="I57" i="2"/>
  <c r="J57" i="2"/>
  <c r="L57" i="2"/>
  <c r="O57" i="2"/>
  <c r="P57" i="2"/>
  <c r="A58" i="2"/>
  <c r="B58" i="2"/>
  <c r="C58" i="2"/>
  <c r="D58" i="2"/>
  <c r="E58" i="2"/>
  <c r="G58" i="2"/>
  <c r="H58" i="2"/>
  <c r="I58" i="2"/>
  <c r="J58" i="2"/>
  <c r="L58" i="2"/>
  <c r="O58" i="2"/>
  <c r="P58" i="2"/>
  <c r="A59" i="2"/>
  <c r="B59" i="2"/>
  <c r="C59" i="2"/>
  <c r="D59" i="2"/>
  <c r="E59" i="2"/>
  <c r="G59" i="2"/>
  <c r="H59" i="2"/>
  <c r="I59" i="2"/>
  <c r="J59" i="2"/>
  <c r="L59" i="2"/>
  <c r="O59" i="2"/>
  <c r="P59" i="2"/>
  <c r="A60" i="2"/>
  <c r="B60" i="2"/>
  <c r="C60" i="2"/>
  <c r="D60" i="2"/>
  <c r="E60" i="2"/>
  <c r="G60" i="2"/>
  <c r="H60" i="2"/>
  <c r="I60" i="2"/>
  <c r="J60" i="2"/>
  <c r="L60" i="2"/>
  <c r="O60" i="2"/>
  <c r="P60" i="2"/>
  <c r="A61" i="2"/>
  <c r="B61" i="2"/>
  <c r="C61" i="2"/>
  <c r="D61" i="2"/>
  <c r="E61" i="2"/>
  <c r="G61" i="2"/>
  <c r="H61" i="2"/>
  <c r="I61" i="2"/>
  <c r="J61" i="2"/>
  <c r="L61" i="2"/>
  <c r="O61" i="2"/>
  <c r="P61" i="2"/>
  <c r="A62" i="2"/>
  <c r="B62" i="2"/>
  <c r="C62" i="2"/>
  <c r="D62" i="2"/>
  <c r="E62" i="2"/>
  <c r="G62" i="2"/>
  <c r="H62" i="2"/>
  <c r="I62" i="2"/>
  <c r="J62" i="2"/>
  <c r="L62" i="2"/>
  <c r="O62" i="2"/>
  <c r="P62" i="2"/>
  <c r="A63" i="2"/>
  <c r="B63" i="2"/>
  <c r="C63" i="2"/>
  <c r="D63" i="2"/>
  <c r="E63" i="2"/>
  <c r="G63" i="2"/>
  <c r="H63" i="2"/>
  <c r="I63" i="2"/>
  <c r="J63" i="2"/>
  <c r="L63" i="2"/>
  <c r="O63" i="2"/>
  <c r="P63" i="2"/>
  <c r="B64" i="2"/>
  <c r="C64" i="2"/>
  <c r="D64" i="2"/>
  <c r="E64" i="2"/>
  <c r="G64" i="2"/>
  <c r="H64" i="2"/>
  <c r="I64" i="2"/>
  <c r="J64" i="2"/>
  <c r="L64" i="2"/>
  <c r="O64" i="2"/>
  <c r="P64" i="2"/>
  <c r="A65" i="2"/>
  <c r="B65" i="2"/>
  <c r="C65" i="2"/>
  <c r="D65" i="2"/>
  <c r="E65" i="2"/>
  <c r="G65" i="2"/>
  <c r="H65" i="2"/>
  <c r="I65" i="2"/>
  <c r="J65" i="2"/>
  <c r="L65" i="2"/>
  <c r="O65" i="2"/>
  <c r="P65" i="2"/>
  <c r="A66" i="2"/>
  <c r="B66" i="2"/>
  <c r="C66" i="2"/>
  <c r="D66" i="2"/>
  <c r="E66" i="2"/>
  <c r="G66" i="2"/>
  <c r="H66" i="2"/>
  <c r="I66" i="2"/>
  <c r="J66" i="2"/>
  <c r="L66" i="2"/>
  <c r="O66" i="2"/>
  <c r="P66" i="2"/>
  <c r="A67" i="2"/>
  <c r="B67" i="2"/>
  <c r="C67" i="2"/>
  <c r="D67" i="2"/>
  <c r="E67" i="2"/>
  <c r="G67" i="2"/>
  <c r="H67" i="2"/>
  <c r="I67" i="2"/>
  <c r="J67" i="2"/>
  <c r="L67" i="2"/>
  <c r="O67" i="2"/>
  <c r="P67" i="2"/>
  <c r="A68" i="2"/>
  <c r="B68" i="2"/>
  <c r="C68" i="2"/>
  <c r="D68" i="2"/>
  <c r="E68" i="2"/>
  <c r="G68" i="2"/>
  <c r="H68" i="2"/>
  <c r="I68" i="2"/>
  <c r="J68" i="2"/>
  <c r="L68" i="2"/>
  <c r="O68" i="2"/>
  <c r="P68" i="2"/>
  <c r="A69" i="2"/>
  <c r="B69" i="2"/>
  <c r="C69" i="2"/>
  <c r="D69" i="2"/>
  <c r="E69" i="2"/>
  <c r="G69" i="2"/>
  <c r="H69" i="2"/>
  <c r="I69" i="2"/>
  <c r="J69" i="2"/>
  <c r="L69" i="2"/>
  <c r="O69" i="2"/>
  <c r="P69" i="2"/>
  <c r="A70" i="2"/>
  <c r="B70" i="2"/>
  <c r="C70" i="2"/>
  <c r="D70" i="2"/>
  <c r="E70" i="2"/>
  <c r="G70" i="2"/>
  <c r="H70" i="2"/>
  <c r="I70" i="2"/>
  <c r="J70" i="2"/>
  <c r="L70" i="2"/>
  <c r="O70" i="2"/>
  <c r="P70" i="2"/>
  <c r="A71" i="2"/>
  <c r="B71" i="2"/>
  <c r="C71" i="2"/>
  <c r="D71" i="2"/>
  <c r="E71" i="2"/>
  <c r="G71" i="2"/>
  <c r="H71" i="2"/>
  <c r="I71" i="2"/>
  <c r="J71" i="2"/>
  <c r="L71" i="2"/>
  <c r="O71" i="2"/>
  <c r="P71" i="2"/>
  <c r="A72" i="2"/>
  <c r="B72" i="2"/>
  <c r="C72" i="2"/>
  <c r="D72" i="2"/>
  <c r="E72" i="2"/>
  <c r="G72" i="2"/>
  <c r="H72" i="2"/>
  <c r="I72" i="2"/>
  <c r="J72" i="2"/>
  <c r="L72" i="2"/>
  <c r="O72" i="2"/>
  <c r="P72" i="2"/>
  <c r="A73" i="2"/>
  <c r="B73" i="2"/>
  <c r="C73" i="2"/>
  <c r="D73" i="2"/>
  <c r="E73" i="2"/>
  <c r="G73" i="2"/>
  <c r="H73" i="2"/>
  <c r="I73" i="2"/>
  <c r="J73" i="2"/>
  <c r="L73" i="2"/>
  <c r="O73" i="2"/>
  <c r="P73" i="2"/>
  <c r="A74" i="2"/>
  <c r="B74" i="2"/>
  <c r="C74" i="2"/>
  <c r="D74" i="2"/>
  <c r="E74" i="2"/>
  <c r="G74" i="2"/>
  <c r="H74" i="2"/>
  <c r="I74" i="2"/>
  <c r="J74" i="2"/>
  <c r="L74" i="2"/>
  <c r="O74" i="2"/>
  <c r="P74" i="2"/>
  <c r="A75" i="2"/>
  <c r="B75" i="2"/>
  <c r="C75" i="2"/>
  <c r="D75" i="2"/>
  <c r="E75" i="2"/>
  <c r="G75" i="2"/>
  <c r="H75" i="2"/>
  <c r="I75" i="2"/>
  <c r="J75" i="2"/>
  <c r="L75" i="2"/>
  <c r="O75" i="2"/>
  <c r="P75" i="2"/>
  <c r="A76" i="2"/>
  <c r="B76" i="2"/>
  <c r="C76" i="2"/>
  <c r="D76" i="2"/>
  <c r="E76" i="2"/>
  <c r="G76" i="2"/>
  <c r="H76" i="2"/>
  <c r="I76" i="2"/>
  <c r="J76" i="2"/>
  <c r="L76" i="2"/>
  <c r="O76" i="2"/>
  <c r="P76" i="2"/>
  <c r="A77" i="2"/>
  <c r="B77" i="2"/>
  <c r="C77" i="2"/>
  <c r="D77" i="2"/>
  <c r="E77" i="2"/>
  <c r="G77" i="2"/>
  <c r="H77" i="2"/>
  <c r="I77" i="2"/>
  <c r="J77" i="2"/>
  <c r="L77" i="2"/>
  <c r="O77" i="2"/>
  <c r="P77" i="2"/>
  <c r="A78" i="2"/>
  <c r="B78" i="2"/>
  <c r="C78" i="2"/>
  <c r="D78" i="2"/>
  <c r="E78" i="2"/>
  <c r="G78" i="2"/>
  <c r="H78" i="2"/>
  <c r="I78" i="2"/>
  <c r="J78" i="2"/>
  <c r="L78" i="2"/>
  <c r="O78" i="2"/>
  <c r="P78" i="2"/>
  <c r="A79" i="2"/>
  <c r="B79" i="2"/>
  <c r="C79" i="2"/>
  <c r="D79" i="2"/>
  <c r="E79" i="2"/>
  <c r="G79" i="2"/>
  <c r="H79" i="2"/>
  <c r="I79" i="2"/>
  <c r="J79" i="2"/>
  <c r="L79" i="2"/>
  <c r="O79" i="2"/>
  <c r="P79" i="2"/>
  <c r="A80" i="2"/>
  <c r="B80" i="2"/>
  <c r="C80" i="2"/>
  <c r="D80" i="2"/>
  <c r="E80" i="2"/>
  <c r="G80" i="2"/>
  <c r="H80" i="2"/>
  <c r="I80" i="2"/>
  <c r="J80" i="2"/>
  <c r="L80" i="2"/>
  <c r="O80" i="2"/>
  <c r="P80" i="2"/>
  <c r="A81" i="2"/>
  <c r="B81" i="2"/>
  <c r="C81" i="2"/>
  <c r="D81" i="2"/>
  <c r="E81" i="2"/>
  <c r="G81" i="2"/>
  <c r="H81" i="2"/>
  <c r="I81" i="2"/>
  <c r="J81" i="2"/>
  <c r="L81" i="2"/>
  <c r="O81" i="2"/>
  <c r="P81" i="2"/>
  <c r="A82" i="2"/>
  <c r="B82" i="2"/>
  <c r="C82" i="2"/>
  <c r="D82" i="2"/>
  <c r="E82" i="2"/>
  <c r="G82" i="2"/>
  <c r="H82" i="2"/>
  <c r="I82" i="2"/>
  <c r="J82" i="2"/>
  <c r="L82" i="2"/>
  <c r="O82" i="2"/>
  <c r="P82" i="2"/>
  <c r="A83" i="2"/>
  <c r="B83" i="2"/>
  <c r="C83" i="2"/>
  <c r="D83" i="2"/>
  <c r="E83" i="2"/>
  <c r="G83" i="2"/>
  <c r="H83" i="2"/>
  <c r="I83" i="2"/>
  <c r="J83" i="2"/>
  <c r="L83" i="2"/>
  <c r="O83" i="2"/>
  <c r="P83" i="2"/>
  <c r="A84" i="2"/>
  <c r="B84" i="2"/>
  <c r="C84" i="2"/>
  <c r="D84" i="2"/>
  <c r="E84" i="2"/>
  <c r="G84" i="2"/>
  <c r="H84" i="2"/>
  <c r="I84" i="2"/>
  <c r="J84" i="2"/>
  <c r="L84" i="2"/>
  <c r="O84" i="2"/>
  <c r="P84" i="2"/>
  <c r="A85" i="2"/>
  <c r="B85" i="2"/>
  <c r="C85" i="2"/>
  <c r="D85" i="2"/>
  <c r="E85" i="2"/>
  <c r="G85" i="2"/>
  <c r="H85" i="2"/>
  <c r="I85" i="2"/>
  <c r="J85" i="2"/>
  <c r="L85" i="2"/>
  <c r="O85" i="2"/>
  <c r="P85" i="2"/>
  <c r="A86" i="2"/>
  <c r="B86" i="2"/>
  <c r="C86" i="2"/>
  <c r="D86" i="2"/>
  <c r="E86" i="2"/>
  <c r="F86" i="2"/>
  <c r="G86" i="2"/>
  <c r="H86" i="2"/>
  <c r="I86" i="2"/>
  <c r="J86" i="2"/>
  <c r="K86" i="2"/>
  <c r="L86" i="2"/>
  <c r="M86" i="2"/>
  <c r="N86" i="2"/>
  <c r="O86" i="2"/>
  <c r="P86" i="2"/>
  <c r="Q86" i="2"/>
  <c r="R86" i="2"/>
  <c r="A87" i="2"/>
  <c r="B87" i="2"/>
  <c r="C87" i="2"/>
  <c r="D87" i="2"/>
  <c r="E87" i="2"/>
  <c r="F87" i="2"/>
  <c r="G87" i="2"/>
  <c r="H87" i="2"/>
  <c r="I87" i="2"/>
  <c r="J87" i="2"/>
  <c r="K87" i="2"/>
  <c r="L87" i="2"/>
  <c r="M87" i="2"/>
  <c r="N87" i="2"/>
  <c r="O87" i="2"/>
  <c r="P87" i="2"/>
  <c r="Q87" i="2"/>
  <c r="R87" i="2"/>
  <c r="A88" i="2"/>
  <c r="B88" i="2"/>
  <c r="C88" i="2"/>
  <c r="D88" i="2"/>
  <c r="E88" i="2"/>
  <c r="F88" i="2"/>
  <c r="G88" i="2"/>
  <c r="H88" i="2"/>
  <c r="I88" i="2"/>
  <c r="J88" i="2"/>
  <c r="K88" i="2"/>
  <c r="L88" i="2"/>
  <c r="M88" i="2"/>
  <c r="N88" i="2"/>
  <c r="O88" i="2"/>
  <c r="P88" i="2"/>
  <c r="Q88" i="2"/>
  <c r="R88" i="2"/>
  <c r="A89" i="2"/>
  <c r="B89" i="2"/>
  <c r="C89" i="2"/>
  <c r="D89" i="2"/>
  <c r="E89" i="2"/>
  <c r="F89" i="2"/>
  <c r="G89" i="2"/>
  <c r="H89" i="2"/>
  <c r="I89" i="2"/>
  <c r="J89" i="2"/>
  <c r="K89" i="2"/>
  <c r="L89" i="2"/>
  <c r="M89" i="2"/>
  <c r="N89" i="2"/>
  <c r="O89" i="2"/>
  <c r="P89" i="2"/>
  <c r="Q89" i="2"/>
  <c r="R89" i="2"/>
  <c r="A90" i="2"/>
  <c r="B90" i="2"/>
  <c r="C90" i="2"/>
  <c r="D90" i="2"/>
  <c r="E90" i="2"/>
  <c r="F90" i="2"/>
  <c r="G90" i="2"/>
  <c r="H90" i="2"/>
  <c r="I90" i="2"/>
  <c r="J90" i="2"/>
  <c r="K90" i="2"/>
  <c r="L90" i="2"/>
  <c r="M90" i="2"/>
  <c r="N90" i="2"/>
  <c r="O90" i="2"/>
  <c r="P90" i="2"/>
  <c r="Q90" i="2"/>
  <c r="R90" i="2"/>
  <c r="A91" i="2"/>
  <c r="B91" i="2"/>
  <c r="C91" i="2"/>
  <c r="D91" i="2"/>
  <c r="E91" i="2"/>
  <c r="F91" i="2"/>
  <c r="G91" i="2"/>
  <c r="H91" i="2"/>
  <c r="I91" i="2"/>
  <c r="J91" i="2"/>
  <c r="K91" i="2"/>
  <c r="L91" i="2"/>
  <c r="M91" i="2"/>
  <c r="N91" i="2"/>
  <c r="O91" i="2"/>
  <c r="P91" i="2"/>
  <c r="Q91" i="2"/>
  <c r="R91" i="2"/>
  <c r="A92" i="2"/>
  <c r="B92" i="2"/>
  <c r="C92" i="2"/>
  <c r="D92" i="2"/>
  <c r="E92" i="2"/>
  <c r="F92" i="2"/>
  <c r="G92" i="2"/>
  <c r="H92" i="2"/>
  <c r="I92" i="2"/>
  <c r="J92" i="2"/>
  <c r="K92" i="2"/>
  <c r="L92" i="2"/>
  <c r="M92" i="2"/>
  <c r="N92" i="2"/>
  <c r="O92" i="2"/>
  <c r="P92" i="2"/>
  <c r="Q92" i="2"/>
  <c r="R92" i="2"/>
  <c r="A93" i="2"/>
  <c r="B93" i="2"/>
  <c r="C93" i="2"/>
  <c r="D93" i="2"/>
  <c r="E93" i="2"/>
  <c r="F93" i="2"/>
  <c r="G93" i="2"/>
  <c r="H93" i="2"/>
  <c r="I93" i="2"/>
  <c r="J93" i="2"/>
  <c r="K93" i="2"/>
  <c r="L93" i="2"/>
  <c r="M93" i="2"/>
  <c r="N93" i="2"/>
  <c r="O93" i="2"/>
  <c r="P93" i="2"/>
  <c r="Q93" i="2"/>
  <c r="R93" i="2"/>
  <c r="A94" i="2"/>
  <c r="B94" i="2"/>
  <c r="C94" i="2"/>
  <c r="D94" i="2"/>
  <c r="E94" i="2"/>
  <c r="F94" i="2"/>
  <c r="G94" i="2"/>
  <c r="H94" i="2"/>
  <c r="I94" i="2"/>
  <c r="J94" i="2"/>
  <c r="K94" i="2"/>
  <c r="L94" i="2"/>
  <c r="M94" i="2"/>
  <c r="N94" i="2"/>
  <c r="O94" i="2"/>
  <c r="P94" i="2"/>
  <c r="Q94" i="2"/>
  <c r="R94" i="2"/>
  <c r="A95" i="2"/>
  <c r="B95" i="2"/>
  <c r="C95" i="2"/>
  <c r="D95" i="2"/>
  <c r="E95" i="2"/>
  <c r="F95" i="2"/>
  <c r="G95" i="2"/>
  <c r="H95" i="2"/>
  <c r="I95" i="2"/>
  <c r="J95" i="2"/>
  <c r="K95" i="2"/>
  <c r="L95" i="2"/>
  <c r="M95" i="2"/>
  <c r="N95" i="2"/>
  <c r="O95" i="2"/>
  <c r="P95" i="2"/>
  <c r="Q95" i="2"/>
  <c r="R95" i="2"/>
  <c r="A96" i="2"/>
  <c r="B96" i="2"/>
  <c r="C96" i="2"/>
  <c r="D96" i="2"/>
  <c r="E96" i="2"/>
  <c r="F96" i="2"/>
  <c r="G96" i="2"/>
  <c r="H96" i="2"/>
  <c r="I96" i="2"/>
  <c r="J96" i="2"/>
  <c r="K96" i="2"/>
  <c r="L96" i="2"/>
  <c r="M96" i="2"/>
  <c r="N96" i="2"/>
  <c r="O96" i="2"/>
  <c r="P96" i="2"/>
  <c r="Q96" i="2"/>
  <c r="R96" i="2"/>
  <c r="A97" i="2"/>
  <c r="B97" i="2"/>
  <c r="C97" i="2"/>
  <c r="D97" i="2"/>
  <c r="E97" i="2"/>
  <c r="F97" i="2"/>
  <c r="G97" i="2"/>
  <c r="H97" i="2"/>
  <c r="I97" i="2"/>
  <c r="J97" i="2"/>
  <c r="K97" i="2"/>
  <c r="L97" i="2"/>
  <c r="M97" i="2"/>
  <c r="N97" i="2"/>
  <c r="O97" i="2"/>
  <c r="P97" i="2"/>
  <c r="Q97" i="2"/>
  <c r="R97" i="2"/>
  <c r="A98" i="2"/>
  <c r="B98" i="2"/>
  <c r="C98" i="2"/>
  <c r="D98" i="2"/>
  <c r="E98" i="2"/>
  <c r="F98" i="2"/>
  <c r="G98" i="2"/>
  <c r="H98" i="2"/>
  <c r="I98" i="2"/>
  <c r="J98" i="2"/>
  <c r="K98" i="2"/>
  <c r="L98" i="2"/>
  <c r="M98" i="2"/>
  <c r="N98" i="2"/>
  <c r="O98" i="2"/>
  <c r="P98" i="2"/>
  <c r="Q98" i="2"/>
  <c r="R98" i="2"/>
  <c r="A99" i="2"/>
  <c r="B99" i="2"/>
  <c r="C99" i="2"/>
  <c r="D99" i="2"/>
  <c r="E99" i="2"/>
  <c r="F99" i="2"/>
  <c r="G99" i="2"/>
  <c r="H99" i="2"/>
  <c r="I99" i="2"/>
  <c r="J99" i="2"/>
  <c r="K99" i="2"/>
  <c r="L99" i="2"/>
  <c r="M99" i="2"/>
  <c r="N99" i="2"/>
  <c r="O99" i="2"/>
  <c r="P99" i="2"/>
  <c r="Q99" i="2"/>
  <c r="R99" i="2"/>
  <c r="A100" i="2"/>
  <c r="B100" i="2"/>
  <c r="C100" i="2"/>
  <c r="D100" i="2"/>
  <c r="E100" i="2"/>
  <c r="F100" i="2"/>
  <c r="G100" i="2"/>
  <c r="H100" i="2"/>
  <c r="I100" i="2"/>
  <c r="J100" i="2"/>
  <c r="K100" i="2"/>
  <c r="L100" i="2"/>
  <c r="M100" i="2"/>
  <c r="N100" i="2"/>
  <c r="O100" i="2"/>
  <c r="P100" i="2"/>
  <c r="Q100" i="2"/>
  <c r="R100" i="2"/>
  <c r="A101" i="2"/>
  <c r="B101" i="2"/>
  <c r="C101" i="2"/>
  <c r="D101" i="2"/>
  <c r="E101" i="2"/>
  <c r="F101" i="2"/>
  <c r="G101" i="2"/>
  <c r="H101" i="2"/>
  <c r="I101" i="2"/>
  <c r="J101" i="2"/>
  <c r="K101" i="2"/>
  <c r="L101" i="2"/>
  <c r="M101" i="2"/>
  <c r="N101" i="2"/>
  <c r="O101" i="2"/>
  <c r="P101" i="2"/>
  <c r="Q101" i="2"/>
  <c r="R101" i="2"/>
  <c r="A102" i="2"/>
  <c r="B102" i="2"/>
  <c r="C102" i="2"/>
  <c r="D102" i="2"/>
  <c r="E102" i="2"/>
  <c r="F102" i="2"/>
  <c r="G102" i="2"/>
  <c r="H102" i="2"/>
  <c r="I102" i="2"/>
  <c r="J102" i="2"/>
  <c r="K102" i="2"/>
  <c r="L102" i="2"/>
  <c r="M102" i="2"/>
  <c r="N102" i="2"/>
  <c r="O102" i="2"/>
  <c r="P102" i="2"/>
  <c r="Q102" i="2"/>
  <c r="R102" i="2"/>
  <c r="A103" i="2"/>
  <c r="B103" i="2"/>
  <c r="C103" i="2"/>
  <c r="D103" i="2"/>
  <c r="E103" i="2"/>
  <c r="F103" i="2"/>
  <c r="G103" i="2"/>
  <c r="H103" i="2"/>
  <c r="I103" i="2"/>
  <c r="J103" i="2"/>
  <c r="K103" i="2"/>
  <c r="L103" i="2"/>
  <c r="M103" i="2"/>
  <c r="N103" i="2"/>
  <c r="O103" i="2"/>
  <c r="P103" i="2"/>
  <c r="Q103" i="2"/>
  <c r="R103" i="2"/>
  <c r="A104" i="2"/>
  <c r="B104" i="2"/>
  <c r="C104" i="2"/>
  <c r="D104" i="2"/>
  <c r="E104" i="2"/>
  <c r="F104" i="2"/>
  <c r="G104" i="2"/>
  <c r="H104" i="2"/>
  <c r="I104" i="2"/>
  <c r="J104" i="2"/>
  <c r="K104" i="2"/>
  <c r="L104" i="2"/>
  <c r="M104" i="2"/>
  <c r="N104" i="2"/>
  <c r="O104" i="2"/>
  <c r="P104" i="2"/>
  <c r="Q104" i="2"/>
  <c r="R104" i="2"/>
  <c r="A105" i="2"/>
  <c r="B105" i="2"/>
  <c r="C105" i="2"/>
  <c r="D105" i="2"/>
  <c r="E105" i="2"/>
  <c r="F105" i="2"/>
  <c r="G105" i="2"/>
  <c r="H105" i="2"/>
  <c r="I105" i="2"/>
  <c r="J105" i="2"/>
  <c r="K105" i="2"/>
  <c r="L105" i="2"/>
  <c r="M105" i="2"/>
  <c r="N105" i="2"/>
  <c r="O105" i="2"/>
  <c r="P105" i="2"/>
  <c r="Q105" i="2"/>
  <c r="R105" i="2"/>
  <c r="A106" i="2"/>
  <c r="B106" i="2"/>
  <c r="C106" i="2"/>
  <c r="D106" i="2"/>
  <c r="E106" i="2"/>
  <c r="F106" i="2"/>
  <c r="G106" i="2"/>
  <c r="H106" i="2"/>
  <c r="I106" i="2"/>
  <c r="J106" i="2"/>
  <c r="K106" i="2"/>
  <c r="L106" i="2"/>
  <c r="M106" i="2"/>
  <c r="N106" i="2"/>
  <c r="O106" i="2"/>
  <c r="P106" i="2"/>
  <c r="Q106" i="2"/>
  <c r="R106" i="2"/>
  <c r="A107" i="2"/>
  <c r="B107" i="2"/>
  <c r="C107" i="2"/>
  <c r="D107" i="2"/>
  <c r="E107" i="2"/>
  <c r="F107" i="2"/>
  <c r="G107" i="2"/>
  <c r="H107" i="2"/>
  <c r="I107" i="2"/>
  <c r="J107" i="2"/>
  <c r="K107" i="2"/>
  <c r="L107" i="2"/>
  <c r="M107" i="2"/>
  <c r="N107" i="2"/>
  <c r="O107" i="2"/>
  <c r="P107" i="2"/>
  <c r="Q107" i="2"/>
  <c r="R107" i="2"/>
  <c r="A108" i="2"/>
  <c r="B108" i="2"/>
  <c r="C108" i="2"/>
  <c r="D108" i="2"/>
  <c r="E108" i="2"/>
  <c r="F108" i="2"/>
  <c r="G108" i="2"/>
  <c r="H108" i="2"/>
  <c r="I108" i="2"/>
  <c r="J108" i="2"/>
  <c r="K108" i="2"/>
  <c r="L108" i="2"/>
  <c r="M108" i="2"/>
  <c r="N108" i="2"/>
  <c r="O108" i="2"/>
  <c r="P108" i="2"/>
  <c r="Q108" i="2"/>
  <c r="R108" i="2"/>
  <c r="A109" i="2"/>
  <c r="B109" i="2"/>
  <c r="C109" i="2"/>
  <c r="D109" i="2"/>
  <c r="E109" i="2"/>
  <c r="F109" i="2"/>
  <c r="G109" i="2"/>
  <c r="H109" i="2"/>
  <c r="I109" i="2"/>
  <c r="J109" i="2"/>
  <c r="K109" i="2"/>
  <c r="L109" i="2"/>
  <c r="M109" i="2"/>
  <c r="N109" i="2"/>
  <c r="O109" i="2"/>
  <c r="P109" i="2"/>
  <c r="Q109" i="2"/>
  <c r="R109" i="2"/>
  <c r="A110" i="2"/>
  <c r="B110" i="2"/>
  <c r="C110" i="2"/>
  <c r="D110" i="2"/>
  <c r="E110" i="2"/>
  <c r="F110" i="2"/>
  <c r="G110" i="2"/>
  <c r="H110" i="2"/>
  <c r="I110" i="2"/>
  <c r="J110" i="2"/>
  <c r="K110" i="2"/>
  <c r="L110" i="2"/>
  <c r="M110" i="2"/>
  <c r="N110" i="2"/>
  <c r="O110" i="2"/>
  <c r="P110" i="2"/>
  <c r="Q110" i="2"/>
  <c r="R110" i="2"/>
  <c r="A111" i="2"/>
  <c r="B111" i="2"/>
  <c r="C111" i="2"/>
  <c r="D111" i="2"/>
  <c r="E111" i="2"/>
  <c r="F111" i="2"/>
  <c r="G111" i="2"/>
  <c r="H111" i="2"/>
  <c r="I111" i="2"/>
  <c r="J111" i="2"/>
  <c r="K111" i="2"/>
  <c r="L111" i="2"/>
  <c r="M111" i="2"/>
  <c r="N111" i="2"/>
  <c r="O111" i="2"/>
  <c r="P111" i="2"/>
  <c r="Q111" i="2"/>
  <c r="R111" i="2"/>
  <c r="A112" i="2"/>
  <c r="B112" i="2"/>
  <c r="C112" i="2"/>
  <c r="D112" i="2"/>
  <c r="E112" i="2"/>
  <c r="F112" i="2"/>
  <c r="G112" i="2"/>
  <c r="H112" i="2"/>
  <c r="I112" i="2"/>
  <c r="J112" i="2"/>
  <c r="K112" i="2"/>
  <c r="L112" i="2"/>
  <c r="M112" i="2"/>
  <c r="N112" i="2"/>
  <c r="O112" i="2"/>
  <c r="P112" i="2"/>
  <c r="Q112" i="2"/>
  <c r="R112" i="2"/>
  <c r="A113" i="2"/>
  <c r="B113" i="2"/>
  <c r="C113" i="2"/>
  <c r="D113" i="2"/>
  <c r="E113" i="2"/>
  <c r="F113" i="2"/>
  <c r="G113" i="2"/>
  <c r="H113" i="2"/>
  <c r="I113" i="2"/>
  <c r="J113" i="2"/>
  <c r="K113" i="2"/>
  <c r="L113" i="2"/>
  <c r="M113" i="2"/>
  <c r="N113" i="2"/>
  <c r="O113" i="2"/>
  <c r="P113" i="2"/>
  <c r="Q113" i="2"/>
  <c r="R113" i="2"/>
  <c r="A114" i="2"/>
  <c r="B114" i="2"/>
  <c r="C114" i="2"/>
  <c r="D114" i="2"/>
  <c r="E114" i="2"/>
  <c r="F114" i="2"/>
  <c r="G114" i="2"/>
  <c r="H114" i="2"/>
  <c r="I114" i="2"/>
  <c r="J114" i="2"/>
  <c r="K114" i="2"/>
  <c r="L114" i="2"/>
  <c r="M114" i="2"/>
  <c r="N114" i="2"/>
  <c r="O114" i="2"/>
  <c r="P114" i="2"/>
  <c r="Q114" i="2"/>
  <c r="R114" i="2"/>
  <c r="H5" i="2"/>
  <c r="I5" i="2"/>
  <c r="P5" i="2"/>
  <c r="O5" i="2"/>
  <c r="M4" i="2"/>
  <c r="L4" i="2"/>
  <c r="L5" i="2"/>
  <c r="J5" i="2"/>
  <c r="E5" i="2"/>
  <c r="D5" i="2"/>
  <c r="C5" i="2"/>
  <c r="B5" i="2"/>
  <c r="A5" i="2"/>
  <c r="R24" i="1" l="1"/>
  <c r="G10" i="2" l="1"/>
  <c r="G5" i="2"/>
  <c r="G24" i="2"/>
  <c r="R3" i="1"/>
  <c r="L78" i="1" l="1"/>
  <c r="L37" i="1"/>
  <c r="L36" i="1"/>
  <c r="L60" i="1"/>
  <c r="L30" i="1"/>
  <c r="L32" i="1"/>
  <c r="L25" i="1"/>
  <c r="L28" i="1"/>
  <c r="L48" i="1"/>
  <c r="L81" i="1"/>
  <c r="L7" i="1"/>
  <c r="L43" i="1"/>
  <c r="L14" i="1"/>
  <c r="L49" i="1"/>
  <c r="L58" i="1"/>
  <c r="L70" i="1"/>
  <c r="L53" i="1"/>
  <c r="L42" i="1"/>
  <c r="L82" i="1"/>
  <c r="L74" i="1"/>
  <c r="L57" i="1"/>
  <c r="L56" i="1"/>
  <c r="L11" i="1"/>
  <c r="L24" i="1"/>
  <c r="L77" i="1"/>
  <c r="F77" i="2" s="1"/>
  <c r="L76" i="1"/>
  <c r="L83" i="1"/>
  <c r="L75" i="1"/>
  <c r="L79" i="1"/>
  <c r="L69" i="1"/>
  <c r="L66" i="1"/>
  <c r="L64" i="1"/>
  <c r="L61" i="1"/>
  <c r="L71" i="1"/>
  <c r="L72" i="1"/>
  <c r="L84" i="1"/>
  <c r="L85" i="1"/>
  <c r="F85" i="2" s="1"/>
  <c r="L80" i="1"/>
  <c r="L15" i="1"/>
  <c r="L5" i="1"/>
  <c r="L12" i="1"/>
  <c r="L17" i="1"/>
  <c r="L10" i="1"/>
  <c r="L50" i="1"/>
  <c r="L29" i="1"/>
  <c r="L22" i="1"/>
  <c r="L46" i="1"/>
  <c r="L54" i="1"/>
  <c r="L26" i="1"/>
  <c r="L16" i="1"/>
  <c r="L63" i="1"/>
  <c r="L59" i="1"/>
  <c r="L52" i="1"/>
  <c r="L9" i="1"/>
  <c r="L40" i="1"/>
  <c r="F40" i="2" s="1"/>
  <c r="L51" i="1"/>
  <c r="L8" i="1"/>
  <c r="L21" i="1"/>
  <c r="L18" i="1"/>
  <c r="L38" i="1"/>
  <c r="L34" i="1"/>
  <c r="L27" i="1"/>
  <c r="L6" i="1"/>
  <c r="L20" i="1"/>
  <c r="L41" i="1"/>
  <c r="L39" i="1"/>
  <c r="L35" i="1"/>
  <c r="L47" i="1"/>
  <c r="L23" i="1"/>
  <c r="L13" i="1"/>
  <c r="L65" i="1"/>
  <c r="L33" i="1"/>
  <c r="L55" i="1"/>
  <c r="L44" i="1"/>
  <c r="L62" i="1"/>
  <c r="L68" i="1"/>
  <c r="L67" i="1"/>
  <c r="L31" i="1"/>
  <c r="L19" i="1"/>
  <c r="L73" i="1"/>
  <c r="M66" i="2"/>
  <c r="M5" i="2"/>
  <c r="M8" i="2"/>
  <c r="M6" i="2"/>
  <c r="AN78" i="1"/>
  <c r="AN37" i="1"/>
  <c r="AN36" i="1"/>
  <c r="AN60" i="1"/>
  <c r="AN30" i="1"/>
  <c r="AN45" i="1"/>
  <c r="AN32" i="1"/>
  <c r="AN25" i="1"/>
  <c r="AN28" i="1"/>
  <c r="AN48" i="1"/>
  <c r="AN81" i="1"/>
  <c r="AN7" i="1"/>
  <c r="AN43" i="1"/>
  <c r="AN14" i="1"/>
  <c r="AN49" i="1"/>
  <c r="AN58" i="1"/>
  <c r="AN70" i="1"/>
  <c r="AN53" i="1"/>
  <c r="AN42" i="1"/>
  <c r="AN82" i="1"/>
  <c r="AN74" i="1"/>
  <c r="AN57" i="1"/>
  <c r="AN56" i="1"/>
  <c r="AN11" i="1"/>
  <c r="AN24" i="1"/>
  <c r="AN77" i="1"/>
  <c r="AN76" i="1"/>
  <c r="AN83" i="1"/>
  <c r="AN75" i="1"/>
  <c r="N75" i="2" s="1"/>
  <c r="AN79" i="1"/>
  <c r="AN69" i="1"/>
  <c r="AN66" i="1"/>
  <c r="AN64" i="1"/>
  <c r="AN61" i="1"/>
  <c r="AN71" i="1"/>
  <c r="AN72" i="1"/>
  <c r="AN84" i="1"/>
  <c r="N84" i="2" s="1"/>
  <c r="AN85" i="1"/>
  <c r="N85" i="2" s="1"/>
  <c r="AN80" i="1"/>
  <c r="AN15" i="1"/>
  <c r="AN5" i="1"/>
  <c r="AN12" i="1"/>
  <c r="AN17" i="1"/>
  <c r="AN10" i="1"/>
  <c r="AN50" i="1"/>
  <c r="AN29" i="1"/>
  <c r="AN22" i="1"/>
  <c r="AN46" i="1"/>
  <c r="AN54" i="1"/>
  <c r="N54" i="2" s="1"/>
  <c r="AN26" i="1"/>
  <c r="AN16" i="1"/>
  <c r="AN63" i="1"/>
  <c r="AN59" i="1"/>
  <c r="AN52" i="1"/>
  <c r="AN9" i="1"/>
  <c r="AN40" i="1"/>
  <c r="AN51" i="1"/>
  <c r="AN8" i="1"/>
  <c r="AN21" i="1"/>
  <c r="AN18" i="1"/>
  <c r="AN38" i="1"/>
  <c r="AN34" i="1"/>
  <c r="AN27" i="1"/>
  <c r="AN6" i="1"/>
  <c r="AN20" i="1"/>
  <c r="AN41" i="1"/>
  <c r="AN39" i="1"/>
  <c r="AN35" i="1"/>
  <c r="AN47" i="1"/>
  <c r="AN23" i="1"/>
  <c r="AN13" i="1"/>
  <c r="AN65" i="1"/>
  <c r="AN33" i="1"/>
  <c r="AN55" i="1"/>
  <c r="AN44" i="1"/>
  <c r="AN62" i="1"/>
  <c r="AN68" i="1"/>
  <c r="AN67" i="1"/>
  <c r="AN31" i="1"/>
  <c r="AN19" i="1"/>
  <c r="AN73" i="1"/>
  <c r="N64" i="2" l="1"/>
  <c r="N40" i="2"/>
  <c r="M40" i="2"/>
  <c r="M7" i="2"/>
  <c r="N65" i="2"/>
  <c r="M9" i="2"/>
  <c r="F35" i="2"/>
  <c r="N35" i="2"/>
  <c r="M35" i="2"/>
  <c r="M10" i="2"/>
  <c r="F54" i="2"/>
  <c r="F64" i="2"/>
  <c r="N9" i="2"/>
  <c r="F74" i="2"/>
  <c r="N46" i="2"/>
  <c r="F75" i="2"/>
  <c r="F84" i="2"/>
  <c r="N66" i="2"/>
  <c r="M73" i="2"/>
  <c r="F67" i="2"/>
  <c r="F23" i="2"/>
  <c r="F52" i="2"/>
  <c r="F29" i="2"/>
  <c r="F63" i="2"/>
  <c r="F61" i="2"/>
  <c r="N62" i="2"/>
  <c r="M25" i="2"/>
  <c r="N61" i="2"/>
  <c r="M39" i="2"/>
  <c r="M16" i="2"/>
  <c r="M17" i="2"/>
  <c r="F66" i="2"/>
  <c r="N33" i="2"/>
  <c r="N15" i="2"/>
  <c r="N11" i="2"/>
  <c r="N58" i="2"/>
  <c r="M20" i="2"/>
  <c r="M51" i="2"/>
  <c r="M69" i="2"/>
  <c r="M43" i="2"/>
  <c r="M60" i="2"/>
  <c r="F79" i="2"/>
  <c r="F30" i="2"/>
  <c r="N6" i="2"/>
  <c r="N69" i="2"/>
  <c r="M19" i="2"/>
  <c r="M65" i="2"/>
  <c r="M46" i="2"/>
  <c r="F68" i="2"/>
  <c r="F47" i="2"/>
  <c r="N23" i="2"/>
  <c r="N52" i="2"/>
  <c r="N29" i="2"/>
  <c r="F62" i="2"/>
  <c r="F10" i="2"/>
  <c r="F72" i="2"/>
  <c r="F83" i="2"/>
  <c r="F82" i="2"/>
  <c r="N5" i="2"/>
  <c r="N67" i="2"/>
  <c r="N74" i="2"/>
  <c r="M23" i="2"/>
  <c r="M53" i="2"/>
  <c r="M78" i="2"/>
  <c r="F42" i="2"/>
  <c r="N20" i="2"/>
  <c r="N51" i="2"/>
  <c r="N70" i="2"/>
  <c r="M41" i="2"/>
  <c r="M12" i="2"/>
  <c r="F31" i="2"/>
  <c r="F13" i="2"/>
  <c r="N25" i="2"/>
  <c r="M33" i="2"/>
  <c r="M54" i="2"/>
  <c r="F57" i="2"/>
  <c r="F14" i="2"/>
  <c r="N49" i="2"/>
  <c r="M36" i="2"/>
  <c r="F60" i="2"/>
  <c r="N79" i="2"/>
  <c r="N45" i="2"/>
  <c r="M48" i="2"/>
  <c r="M37" i="2"/>
  <c r="F7" i="2"/>
  <c r="F36" i="2"/>
  <c r="N34" i="2"/>
  <c r="N30" i="2"/>
  <c r="M29" i="2"/>
  <c r="M28" i="2"/>
  <c r="F39" i="2"/>
  <c r="F21" i="2"/>
  <c r="F17" i="2"/>
  <c r="F71" i="2"/>
  <c r="N27" i="2"/>
  <c r="N63" i="2"/>
  <c r="N10" i="2"/>
  <c r="N72" i="2"/>
  <c r="N83" i="2"/>
  <c r="N82" i="2"/>
  <c r="M68" i="2"/>
  <c r="M59" i="2"/>
  <c r="F41" i="2"/>
  <c r="F12" i="2"/>
  <c r="F78" i="2"/>
  <c r="N19" i="2"/>
  <c r="M57" i="2"/>
  <c r="M81" i="2"/>
  <c r="F34" i="2"/>
  <c r="N22" i="2"/>
  <c r="F38" i="2"/>
  <c r="F43" i="2"/>
  <c r="N14" i="2"/>
  <c r="M27" i="2"/>
  <c r="N68" i="2"/>
  <c r="M67" i="2"/>
  <c r="N73" i="2"/>
  <c r="N24" i="2"/>
  <c r="N28" i="2"/>
  <c r="N78" i="2"/>
  <c r="M55" i="2"/>
  <c r="M26" i="2"/>
  <c r="M56" i="2"/>
  <c r="M14" i="2"/>
  <c r="M30" i="2"/>
  <c r="F27" i="2"/>
  <c r="F9" i="2"/>
  <c r="F22" i="2"/>
  <c r="F80" i="2"/>
  <c r="F69" i="2"/>
  <c r="F56" i="2"/>
  <c r="F49" i="2"/>
  <c r="F32" i="2"/>
  <c r="N31" i="2"/>
  <c r="M15" i="2"/>
  <c r="M80" i="2"/>
  <c r="N47" i="2"/>
  <c r="M34" i="2"/>
  <c r="M72" i="2"/>
  <c r="M76" i="2"/>
  <c r="F44" i="2"/>
  <c r="F16" i="2"/>
  <c r="F76" i="2"/>
  <c r="F81" i="2"/>
  <c r="F37" i="2"/>
  <c r="M74" i="2"/>
  <c r="M84" i="2"/>
  <c r="F59" i="2"/>
  <c r="M13" i="2"/>
  <c r="N59" i="2"/>
  <c r="N18" i="2"/>
  <c r="M38" i="2"/>
  <c r="F55" i="2"/>
  <c r="F45" i="2"/>
  <c r="F8" i="2"/>
  <c r="F26" i="2"/>
  <c r="F53" i="2"/>
  <c r="F48" i="2"/>
  <c r="N13" i="2"/>
  <c r="F50" i="2"/>
  <c r="M75" i="2"/>
  <c r="F18" i="2"/>
  <c r="N50" i="2"/>
  <c r="N43" i="2"/>
  <c r="M52" i="2"/>
  <c r="N60" i="2"/>
  <c r="M47" i="2"/>
  <c r="M50" i="2"/>
  <c r="M77" i="2"/>
  <c r="M82" i="2"/>
  <c r="N44" i="2"/>
  <c r="N39" i="2"/>
  <c r="N21" i="2"/>
  <c r="N16" i="2"/>
  <c r="N17" i="2"/>
  <c r="N71" i="2"/>
  <c r="N76" i="2"/>
  <c r="N42" i="2"/>
  <c r="N81" i="2"/>
  <c r="N36" i="2"/>
  <c r="M62" i="2"/>
  <c r="M18" i="2"/>
  <c r="M63" i="2"/>
  <c r="M61" i="2"/>
  <c r="M24" i="2"/>
  <c r="M58" i="2"/>
  <c r="M32" i="2"/>
  <c r="F73" i="2"/>
  <c r="F33" i="2"/>
  <c r="F20" i="2"/>
  <c r="F51" i="2"/>
  <c r="F5" i="2"/>
  <c r="F24" i="2"/>
  <c r="F70" i="2"/>
  <c r="F28" i="2"/>
  <c r="N56" i="2"/>
  <c r="N32" i="2"/>
  <c r="M79" i="2"/>
  <c r="M85" i="2"/>
  <c r="N57" i="2"/>
  <c r="M31" i="2"/>
  <c r="M22" i="2"/>
  <c r="M42" i="2"/>
  <c r="N38" i="2"/>
  <c r="N7" i="2"/>
  <c r="M71" i="2"/>
  <c r="M70" i="2"/>
  <c r="M83" i="2"/>
  <c r="N55" i="2"/>
  <c r="N41" i="2"/>
  <c r="N8" i="2"/>
  <c r="N26" i="2"/>
  <c r="N12" i="2"/>
  <c r="N77" i="2"/>
  <c r="N53" i="2"/>
  <c r="N48" i="2"/>
  <c r="N37" i="2"/>
  <c r="M44" i="2"/>
  <c r="M21" i="2"/>
  <c r="M64" i="2"/>
  <c r="M11" i="2"/>
  <c r="M49" i="2"/>
  <c r="M45" i="2"/>
  <c r="F19" i="2"/>
  <c r="F65" i="2"/>
  <c r="F6" i="2"/>
  <c r="F46" i="2"/>
  <c r="F15" i="2"/>
  <c r="F11" i="2"/>
  <c r="F58" i="2"/>
  <c r="F25" i="2"/>
  <c r="AQ80" i="1"/>
  <c r="N80" i="2"/>
  <c r="AR69" i="1"/>
  <c r="AR73" i="1"/>
  <c r="AR41" i="1"/>
  <c r="AR8" i="1"/>
  <c r="AR26" i="1"/>
  <c r="AR12" i="1"/>
  <c r="AR66" i="1"/>
  <c r="AR62" i="1"/>
  <c r="AR47" i="1"/>
  <c r="AR38" i="1"/>
  <c r="AR59" i="1"/>
  <c r="AR50" i="1"/>
  <c r="AR24" i="1"/>
  <c r="AR55" i="1"/>
  <c r="AR39" i="1"/>
  <c r="AR21" i="1"/>
  <c r="AR16" i="1"/>
  <c r="AR17" i="1"/>
  <c r="AR49" i="1"/>
  <c r="AR45" i="1"/>
  <c r="AR56" i="1"/>
  <c r="AR57" i="1"/>
  <c r="AR43" i="1"/>
  <c r="AR60" i="1"/>
  <c r="AR61" i="1"/>
  <c r="AR44" i="1"/>
  <c r="AR35" i="1"/>
  <c r="AR18" i="1"/>
  <c r="AR63" i="1"/>
  <c r="AR10" i="1"/>
  <c r="AR32" i="1"/>
  <c r="AR64" i="1"/>
  <c r="AR11" i="1"/>
  <c r="AR14" i="1"/>
  <c r="AR30" i="1"/>
  <c r="AR19" i="1"/>
  <c r="R19" i="2" s="1"/>
  <c r="AR33" i="1"/>
  <c r="AR20" i="1"/>
  <c r="AR51" i="1"/>
  <c r="AR54" i="1"/>
  <c r="AR5" i="1"/>
  <c r="AR31" i="1"/>
  <c r="AR65" i="1"/>
  <c r="AR6" i="1"/>
  <c r="R6" i="2" s="1"/>
  <c r="AR40" i="1"/>
  <c r="AR46" i="1"/>
  <c r="AR15" i="1"/>
  <c r="AR79" i="1"/>
  <c r="AR74" i="1"/>
  <c r="AR7" i="1"/>
  <c r="R7" i="2" s="1"/>
  <c r="AR36" i="1"/>
  <c r="AR67" i="1"/>
  <c r="AR13" i="1"/>
  <c r="AR27" i="1"/>
  <c r="AR9" i="1"/>
  <c r="AR22" i="1"/>
  <c r="AR75" i="1"/>
  <c r="AR42" i="1"/>
  <c r="AR48" i="1"/>
  <c r="AR37" i="1"/>
  <c r="AR68" i="1"/>
  <c r="AR23" i="1"/>
  <c r="AR34" i="1"/>
  <c r="AR52" i="1"/>
  <c r="AR29" i="1"/>
  <c r="AR72" i="1"/>
  <c r="AR76" i="1"/>
  <c r="AR53" i="1"/>
  <c r="AR28" i="1"/>
  <c r="AR78" i="1"/>
  <c r="AR71" i="1"/>
  <c r="AR77" i="1"/>
  <c r="AR70" i="1"/>
  <c r="AR25" i="1"/>
  <c r="AR80" i="1"/>
  <c r="AR58" i="1"/>
  <c r="R9" i="2" l="1"/>
  <c r="R39" i="2"/>
  <c r="R8" i="2"/>
  <c r="R35" i="2"/>
  <c r="R72" i="2"/>
  <c r="R40" i="2"/>
  <c r="R65" i="2"/>
  <c r="R5" i="2"/>
  <c r="R54" i="2"/>
  <c r="R15" i="2"/>
  <c r="R36" i="2"/>
  <c r="R76" i="2"/>
  <c r="R25" i="2"/>
  <c r="R34" i="2"/>
  <c r="R43" i="2"/>
  <c r="R78" i="2"/>
  <c r="R23" i="2"/>
  <c r="R27" i="2"/>
  <c r="R20" i="2"/>
  <c r="R10" i="2"/>
  <c r="R58" i="2"/>
  <c r="R49" i="2"/>
  <c r="R71" i="2"/>
  <c r="R51" i="2"/>
  <c r="R46" i="2"/>
  <c r="R12" i="2"/>
  <c r="R68" i="2"/>
  <c r="R33" i="2"/>
  <c r="R24" i="2"/>
  <c r="R53" i="2"/>
  <c r="R37" i="2"/>
  <c r="R67" i="2"/>
  <c r="R18" i="2"/>
  <c r="R50" i="2"/>
  <c r="R17" i="2"/>
  <c r="R73" i="2"/>
  <c r="R52" i="2"/>
  <c r="R22" i="2"/>
  <c r="R64" i="2"/>
  <c r="R60" i="2"/>
  <c r="R21" i="2"/>
  <c r="R62" i="2"/>
  <c r="R69" i="2"/>
  <c r="R28" i="2"/>
  <c r="R13" i="2"/>
  <c r="R63" i="2"/>
  <c r="R56" i="2"/>
  <c r="R26" i="2"/>
  <c r="R45" i="2"/>
  <c r="R48" i="2"/>
  <c r="R30" i="2"/>
  <c r="R59" i="2"/>
  <c r="R41" i="2"/>
  <c r="R79" i="2"/>
  <c r="R85" i="2"/>
  <c r="R66" i="2"/>
  <c r="R55" i="2"/>
  <c r="R80" i="2"/>
  <c r="R42" i="2"/>
  <c r="R31" i="2"/>
  <c r="R44" i="2"/>
  <c r="R38" i="2"/>
  <c r="R77" i="2"/>
  <c r="R82" i="2"/>
  <c r="R32" i="2"/>
  <c r="R57" i="2"/>
  <c r="R81" i="2"/>
  <c r="R14" i="2"/>
  <c r="R70" i="2"/>
  <c r="R83" i="2"/>
  <c r="R29" i="2"/>
  <c r="R75" i="2"/>
  <c r="R74" i="2"/>
  <c r="R84" i="2"/>
  <c r="R11" i="2"/>
  <c r="R61" i="2"/>
  <c r="R16" i="2"/>
  <c r="R47" i="2"/>
  <c r="K85" i="2"/>
  <c r="K5" i="2"/>
  <c r="K17" i="2"/>
  <c r="K6" i="2"/>
  <c r="K35" i="2"/>
  <c r="K8" i="2" l="1"/>
  <c r="K71" i="2"/>
  <c r="K40" i="2"/>
  <c r="K68" i="2"/>
  <c r="K63" i="2"/>
  <c r="K46" i="2"/>
  <c r="K41" i="2"/>
  <c r="K22" i="2"/>
  <c r="K53" i="2"/>
  <c r="K55" i="2"/>
  <c r="K65" i="2"/>
  <c r="K28" i="2"/>
  <c r="K78" i="2"/>
  <c r="K26" i="2"/>
  <c r="K23" i="2"/>
  <c r="K38" i="2"/>
  <c r="K50" i="2"/>
  <c r="K36" i="2"/>
  <c r="K33" i="2"/>
  <c r="K20" i="2"/>
  <c r="K15" i="2"/>
  <c r="K75" i="2"/>
  <c r="K42" i="2"/>
  <c r="K37" i="2"/>
  <c r="K16" i="2"/>
  <c r="K39" i="2"/>
  <c r="K76" i="2"/>
  <c r="K77" i="2"/>
  <c r="K82" i="2"/>
  <c r="K70" i="2"/>
  <c r="K83" i="2"/>
  <c r="K25" i="2"/>
  <c r="K51" i="2"/>
  <c r="K54" i="2"/>
  <c r="K32" i="2"/>
  <c r="K74" i="2"/>
  <c r="K84" i="2"/>
  <c r="K64" i="2"/>
  <c r="K11" i="2"/>
  <c r="K49" i="2"/>
  <c r="K45" i="2"/>
  <c r="K19" i="2"/>
  <c r="K31" i="2"/>
  <c r="K34" i="2"/>
  <c r="K61" i="2"/>
  <c r="K10" i="2"/>
  <c r="K18" i="2"/>
  <c r="K66" i="2"/>
  <c r="K56" i="2"/>
  <c r="K30" i="2"/>
  <c r="K58" i="2"/>
  <c r="K47" i="2"/>
  <c r="K44" i="2"/>
  <c r="K21" i="2"/>
  <c r="K12" i="2"/>
  <c r="K69" i="2"/>
  <c r="K57" i="2"/>
  <c r="K81" i="2"/>
  <c r="K43" i="2"/>
  <c r="K60" i="2"/>
  <c r="K80" i="2"/>
  <c r="K59" i="2"/>
  <c r="AQ24" i="1"/>
  <c r="K24" i="2"/>
  <c r="AQ9" i="1"/>
  <c r="K9" i="2"/>
  <c r="AQ14" i="1"/>
  <c r="K14" i="2"/>
  <c r="AQ52" i="1"/>
  <c r="K52" i="2"/>
  <c r="AQ27" i="1"/>
  <c r="K27" i="2"/>
  <c r="AQ79" i="1"/>
  <c r="K79" i="2"/>
  <c r="AQ7" i="1"/>
  <c r="K7" i="2"/>
  <c r="AQ62" i="1"/>
  <c r="K62" i="2"/>
  <c r="AQ48" i="1"/>
  <c r="K48" i="2"/>
  <c r="AQ13" i="1"/>
  <c r="K13" i="2"/>
  <c r="AQ29" i="1"/>
  <c r="K29" i="2"/>
  <c r="AQ67" i="1"/>
  <c r="AQ37" i="1"/>
  <c r="AQ53" i="1"/>
  <c r="AQ63" i="1"/>
  <c r="AQ61" i="1"/>
  <c r="AQ12" i="1"/>
  <c r="AQ55" i="1"/>
  <c r="AQ5" i="1"/>
  <c r="AQ39" i="1"/>
  <c r="AQ21" i="1"/>
  <c r="AQ17" i="1"/>
  <c r="AQ76" i="1"/>
  <c r="AQ36" i="1"/>
  <c r="AQ59" i="1"/>
  <c r="AQ26" i="1"/>
  <c r="AQ31" i="1"/>
  <c r="AQ65" i="1"/>
  <c r="AQ56" i="1"/>
  <c r="AQ51" i="1"/>
  <c r="AQ16" i="1"/>
  <c r="AQ40" i="1"/>
  <c r="AQ44" i="1"/>
  <c r="AQ54" i="1"/>
  <c r="AQ35" i="1"/>
  <c r="Q35" i="2" s="1"/>
  <c r="AQ18" i="1"/>
  <c r="AQ71" i="1"/>
  <c r="AQ42" i="1"/>
  <c r="AQ41" i="1"/>
  <c r="AQ28" i="1"/>
  <c r="AQ78" i="1"/>
  <c r="AQ6" i="1"/>
  <c r="AQ22" i="1"/>
  <c r="AQ69" i="1"/>
  <c r="AQ49" i="1"/>
  <c r="AQ32" i="1"/>
  <c r="AQ8" i="1"/>
  <c r="AQ70" i="1"/>
  <c r="AQ64" i="1"/>
  <c r="AQ77" i="1"/>
  <c r="AQ57" i="1"/>
  <c r="AQ19" i="1"/>
  <c r="AQ20" i="1"/>
  <c r="AQ58" i="1"/>
  <c r="AQ45" i="1"/>
  <c r="AQ68" i="1"/>
  <c r="AQ23" i="1"/>
  <c r="AQ34" i="1"/>
  <c r="AQ50" i="1"/>
  <c r="AQ75" i="1"/>
  <c r="AQ74" i="1"/>
  <c r="AQ43" i="1"/>
  <c r="AQ30" i="1"/>
  <c r="AQ33" i="1"/>
  <c r="AQ46" i="1"/>
  <c r="AQ11" i="1"/>
  <c r="AQ47" i="1"/>
  <c r="AQ38" i="1"/>
  <c r="AQ10" i="1"/>
  <c r="AQ72" i="1"/>
  <c r="AQ66" i="1"/>
  <c r="AQ15" i="1"/>
  <c r="AQ25" i="1"/>
  <c r="AQ60" i="1"/>
  <c r="K72" i="2"/>
  <c r="Q46" i="2" l="1"/>
  <c r="Q38" i="2"/>
  <c r="Q71" i="2"/>
  <c r="Q5" i="2"/>
  <c r="Q6" i="2"/>
  <c r="Q7" i="2"/>
  <c r="K67" i="2"/>
  <c r="Q40" i="2"/>
  <c r="Q9" i="2"/>
  <c r="Q8" i="2"/>
  <c r="Q66" i="2"/>
  <c r="Q45" i="2"/>
  <c r="Q42" i="2"/>
  <c r="Q59" i="2"/>
  <c r="Q20" i="2"/>
  <c r="Q18" i="2"/>
  <c r="Q52" i="2"/>
  <c r="Q30" i="2"/>
  <c r="Q41" i="2"/>
  <c r="Q76" i="2"/>
  <c r="Q25" i="2"/>
  <c r="Q64" i="2"/>
  <c r="Q16" i="2"/>
  <c r="Q63" i="2"/>
  <c r="Q43" i="2"/>
  <c r="Q32" i="2"/>
  <c r="Q17" i="2"/>
  <c r="Q48" i="2"/>
  <c r="Q27" i="2"/>
  <c r="Q69" i="2"/>
  <c r="Q50" i="2"/>
  <c r="Q22" i="2"/>
  <c r="Q53" i="2"/>
  <c r="Q12" i="2"/>
  <c r="Q33" i="2"/>
  <c r="Q68" i="2"/>
  <c r="Q28" i="2"/>
  <c r="Q10" i="2"/>
  <c r="Q74" i="2"/>
  <c r="Q84" i="2"/>
  <c r="Q49" i="2"/>
  <c r="Q56" i="2"/>
  <c r="Q21" i="2"/>
  <c r="Q37" i="2"/>
  <c r="Q75" i="2"/>
  <c r="Q19" i="2"/>
  <c r="Q65" i="2"/>
  <c r="Q39" i="2"/>
  <c r="Q62" i="2"/>
  <c r="Q47" i="2"/>
  <c r="Q57" i="2"/>
  <c r="Q81" i="2"/>
  <c r="Q31" i="2"/>
  <c r="Q58" i="2"/>
  <c r="Q60" i="2"/>
  <c r="Q80" i="2"/>
  <c r="Q11" i="2"/>
  <c r="Q34" i="2"/>
  <c r="Q77" i="2"/>
  <c r="Q82" i="2"/>
  <c r="Q54" i="2"/>
  <c r="Q26" i="2"/>
  <c r="Q55" i="2"/>
  <c r="Q29" i="2"/>
  <c r="Q14" i="2"/>
  <c r="Q51" i="2"/>
  <c r="Q23" i="2"/>
  <c r="Q78" i="2"/>
  <c r="Q44" i="2"/>
  <c r="Q24" i="2"/>
  <c r="Q15" i="2"/>
  <c r="Q70" i="2"/>
  <c r="Q83" i="2"/>
  <c r="Q36" i="2"/>
  <c r="Q61" i="2"/>
  <c r="Q13" i="2"/>
  <c r="Q79" i="2"/>
  <c r="Q85" i="2"/>
  <c r="AQ73" i="1"/>
  <c r="Q73" i="2" s="1"/>
  <c r="K73" i="2"/>
  <c r="Q67" i="2" l="1"/>
  <c r="Q7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Doug Ferguson</author>
  </authors>
  <commentList>
    <comment ref="O49" authorId="0" shapeId="0" xr:uid="{8173D593-774B-4F8E-B08A-28DA0A140FAA}">
      <text>
        <r>
          <rPr>
            <b/>
            <sz val="9"/>
            <color indexed="81"/>
            <rFont val="Tahoma"/>
            <family val="2"/>
          </rPr>
          <t>E1</t>
        </r>
      </text>
    </comment>
    <comment ref="M55" authorId="0" shapeId="0" xr:uid="{FDBB2AB8-D4E6-4F55-B4D1-D510ECD55252}">
      <text>
        <r>
          <rPr>
            <b/>
            <sz val="9"/>
            <color indexed="81"/>
            <rFont val="Tahoma"/>
            <family val="2"/>
          </rPr>
          <t>E1</t>
        </r>
      </text>
    </comment>
    <comment ref="N70" authorId="0" shapeId="0" xr:uid="{1AECA525-EB50-4CEB-9430-0D096D89A488}">
      <text>
        <r>
          <rPr>
            <b/>
            <sz val="9"/>
            <color indexed="81"/>
            <rFont val="Tahoma"/>
            <family val="2"/>
          </rPr>
          <t>E1</t>
        </r>
      </text>
    </comment>
  </commentList>
</comments>
</file>

<file path=xl/sharedStrings.xml><?xml version="1.0" encoding="utf-8"?>
<sst xmlns="http://schemas.openxmlformats.org/spreadsheetml/2006/main" count="871" uniqueCount="362">
  <si>
    <t>Chicago Metropolitan Agency for Planning</t>
  </si>
  <si>
    <t>CMAQ Emissions</t>
  </si>
  <si>
    <t>CRP Emissions</t>
  </si>
  <si>
    <t>Highway: Transportation Impact Criteria</t>
  </si>
  <si>
    <t xml:space="preserve"> Transit: Transportation Impact Criteria</t>
  </si>
  <si>
    <t>Bicycle: Transportation Impact Criteria</t>
  </si>
  <si>
    <t>Direct Emissions: Transportation Impact Criteria</t>
  </si>
  <si>
    <t>Equity</t>
  </si>
  <si>
    <t>Screening</t>
  </si>
  <si>
    <t>Order</t>
  </si>
  <si>
    <t>CRP Order</t>
  </si>
  <si>
    <t>SubType</t>
  </si>
  <si>
    <t>Council</t>
  </si>
  <si>
    <t>Group</t>
  </si>
  <si>
    <t>Cohort 4 Communities</t>
  </si>
  <si>
    <t>CFP ID</t>
  </si>
  <si>
    <t>Sponsor</t>
  </si>
  <si>
    <t>Facility to be Improved</t>
  </si>
  <si>
    <t>Project Summary</t>
  </si>
  <si>
    <t>Adjusted Project Total</t>
  </si>
  <si>
    <t>Federal request</t>
  </si>
  <si>
    <t>Requested  2024</t>
  </si>
  <si>
    <t>Requested  2025</t>
  </si>
  <si>
    <t>Requested  2026</t>
  </si>
  <si>
    <t>Requested  2027</t>
  </si>
  <si>
    <t>Requested  2028</t>
  </si>
  <si>
    <t xml:space="preserve">2024-2028 Recommended Total </t>
  </si>
  <si>
    <t>Recommendation
CMAQ 2024-28 (Orange)
CRP 2024-28 (Green)
TAP-L 2024-28
(Purple)</t>
  </si>
  <si>
    <t>Annualized $ per Kg VOC Eliminated</t>
  </si>
  <si>
    <t>Annualized $ Per Kg PM2.5 Eliminated</t>
  </si>
  <si>
    <t>Annualized $ Per Kg NOx Eliminated</t>
  </si>
  <si>
    <t>CMAQ Cost Effectiveness Score</t>
  </si>
  <si>
    <t xml:space="preserve"> Annualized $ Per Kg GHG Eliminated</t>
  </si>
  <si>
    <t>CRP Cost Effectiveness Score</t>
  </si>
  <si>
    <t>Reliability Score</t>
  </si>
  <si>
    <t>Safety Score</t>
  </si>
  <si>
    <t>Corridor/
Transit Improvement</t>
  </si>
  <si>
    <t>Ridership Score</t>
  </si>
  <si>
    <t xml:space="preserve"> Travel Time Reliability Score</t>
  </si>
  <si>
    <t>Asset Condition Score</t>
  </si>
  <si>
    <t>Transit Supportive Land-Use</t>
  </si>
  <si>
    <t>Safety &amp; Attractiveness Score</t>
  </si>
  <si>
    <t>Accessibility Score</t>
  </si>
  <si>
    <t>Connectivity Score</t>
  </si>
  <si>
    <t>Population Sensitivity Score</t>
  </si>
  <si>
    <t>Public Fleet Score</t>
  </si>
  <si>
    <t>Inclusive Growth</t>
  </si>
  <si>
    <t>DAC</t>
  </si>
  <si>
    <t>Transportation Impact Criteria &amp; Equity</t>
  </si>
  <si>
    <t>In Plan</t>
  </si>
  <si>
    <t>Phase I Requirement</t>
  </si>
  <si>
    <t>CMAQ Composite Priority Index</t>
  </si>
  <si>
    <t>CRP Composite Priority Index</t>
  </si>
  <si>
    <t>Notes</t>
  </si>
  <si>
    <t>Direct Emissions Reduction</t>
  </si>
  <si>
    <t>Regionwide</t>
  </si>
  <si>
    <t>Metra</t>
  </si>
  <si>
    <t>18-23-0037</t>
  </si>
  <si>
    <t>Zero-Emissions Locomotives/Trainsets</t>
  </si>
  <si>
    <t>N/A</t>
  </si>
  <si>
    <t>Pass</t>
  </si>
  <si>
    <t>Transit Facility Improvement</t>
  </si>
  <si>
    <t>Chicago</t>
  </si>
  <si>
    <t>CTA</t>
  </si>
  <si>
    <t>Cohort 4</t>
  </si>
  <si>
    <t>16-23-0011</t>
  </si>
  <si>
    <t xml:space="preserve">CTA Red Line Extension (RLE) Project </t>
  </si>
  <si>
    <t>The CTA Red Line Extension (RLE) Project will extend the Red Line south from the 95th Street Terminal to 132th Street, subject to the availability of funding. The proposed 5.6-mile heavy rail extension would include four new stations near 103rd Street, 111th Street, Michigan Avenue, and 130th Street. Other Federal in FFY 23 are 450k from Areas of Persistent Poverty FFY 21 grant and $1.5M in workforce development grants.</t>
  </si>
  <si>
    <t>16-23-0010</t>
  </si>
  <si>
    <t>CTA Electric Bus Program - Purchase up to 40 Electric Buses and up to 5 Chargers</t>
  </si>
  <si>
    <t>FY 2024-2028 CMAQ funding will provide for the purchase of up to forty (40) forty-foot, battery-powered, zero-emission, all-electric, fully accessible, public transit buses and up to five (5) charging cabinets which will support a blend of fast and slow charging using pantograph or plug dispensers.</t>
  </si>
  <si>
    <t>Fail</t>
  </si>
  <si>
    <t>TDC</t>
  </si>
  <si>
    <t>Pace</t>
  </si>
  <si>
    <t>17-23-0001</t>
  </si>
  <si>
    <t>Pulse Halsted Line</t>
  </si>
  <si>
    <t>The project proposes service with higher frequencies, travel time savings, reliability improvements through transit priority features, and station amenities including near-level boarding, semi-custom branded shelters, benches, trash receptacles, bike racks, a vertical marker with real time signage and route information, and heating within the shelter. Project includes six queue jumps, a short bus lane, curb extensions and other pedestrian improvements.</t>
  </si>
  <si>
    <t>TDC; $20 RAISE</t>
  </si>
  <si>
    <t>Signal Interconnect</t>
  </si>
  <si>
    <t>Lake</t>
  </si>
  <si>
    <t>IDOT</t>
  </si>
  <si>
    <t>10-23-0018</t>
  </si>
  <si>
    <t>IDOT D1</t>
  </si>
  <si>
    <t xml:space="preserve">IL 120 Belvidere St - Knight Ave/Ruth Wilcox Ave to IL-131 (Green Bay Rd) </t>
  </si>
  <si>
    <t>Signal Timing/Progression</t>
  </si>
  <si>
    <t>Kane/Kendall</t>
  </si>
  <si>
    <t>Municipality</t>
  </si>
  <si>
    <t>09-23-0007</t>
  </si>
  <si>
    <t>Aurora</t>
  </si>
  <si>
    <t>Indian Trail Traffic Signal Modernization / Resurfacing from Edgelawn Drive to Highland Avenue</t>
  </si>
  <si>
    <t>The project consists of traffic signal modernization (constructing safety improvements such as flashing yellow arrows and high visibility backplates) at 5 intersections, radius improvements at various intersections, and resurfacing of the entire corridor.</t>
  </si>
  <si>
    <t>North Shore</t>
  </si>
  <si>
    <t>02-23-0007</t>
  </si>
  <si>
    <t>Ill 21 Milwaukee Ave - Sanders Rd to Euclid Ave (Centracs)</t>
  </si>
  <si>
    <t>South</t>
  </si>
  <si>
    <t>07-23-0008</t>
  </si>
  <si>
    <t>Markham</t>
  </si>
  <si>
    <t>Markham Plaza Electrification Improvements</t>
  </si>
  <si>
    <t>EV charging stations, solar, green infrastructure</t>
  </si>
  <si>
    <t>TDCH; Cohort 4</t>
  </si>
  <si>
    <t>Northwest</t>
  </si>
  <si>
    <t>03-23-0031</t>
  </si>
  <si>
    <t>1) Central Ave-Oakton CC to Dearlove Rd &amp; IL 21 to Greenwood Rd, 2) Greenwood Rd-East Lake Ave</t>
  </si>
  <si>
    <t>09-23-0015</t>
  </si>
  <si>
    <t>Ill 25 Elgin Rd - Longmeadow Pkwy to Helm Rd</t>
  </si>
  <si>
    <t>North Central</t>
  </si>
  <si>
    <t>04-23-0007</t>
  </si>
  <si>
    <t>Lake St - US 12/20/45 (Mannheim Rd) to 26th Ave</t>
  </si>
  <si>
    <t>15-23-0012</t>
  </si>
  <si>
    <t>1) Grand Ave - Northwest Ave to Wolf Rd, 2) Wolf Rd - Grand Ave to Diversey Ave</t>
  </si>
  <si>
    <t>07-23-0022</t>
  </si>
  <si>
    <t>US 30 211th St - Matteson Ave to Brookwood Dr</t>
  </si>
  <si>
    <t>09-23-0017</t>
  </si>
  <si>
    <t>Ill 25 - Golfview Rd to Ill 72 (Higgins Rd)</t>
  </si>
  <si>
    <t>Traffic Signal Installation, Signal Timing/Progression</t>
  </si>
  <si>
    <t>04-23-0008</t>
  </si>
  <si>
    <t>25th Ave - Armitage Ave to Ill 64 (North Ave) - (Centracs Econ 100)</t>
  </si>
  <si>
    <t>Intersection Improvement</t>
  </si>
  <si>
    <t>DuPage</t>
  </si>
  <si>
    <t>County</t>
  </si>
  <si>
    <t>08-23-0009</t>
  </si>
  <si>
    <t>DuPage Co DOT</t>
  </si>
  <si>
    <t>Illinois Route 38 at Winfield Road Intersection Improvement</t>
  </si>
  <si>
    <t>Intersection reconstruction and improvement that includes widening for westbound dual left turn lanes on Illinois Route 38, lengthening both the northbound left and right turn lanes on Winfield Road, raised median along Illinois Route 38, timber retaining wall removal and replacement on south leg of Winfield Road, new storm sewer system, and traffic signal modernization.</t>
  </si>
  <si>
    <t>01-23-0009</t>
  </si>
  <si>
    <t>CDOT</t>
  </si>
  <si>
    <t>Washington Station (CTA Blue Line)</t>
  </si>
  <si>
    <t>Reconstruction of the Washington Station on the CTA Blue Line, including adding ADA elevators and increasing throughput capacity.</t>
  </si>
  <si>
    <t>18-23-0031</t>
  </si>
  <si>
    <t>Ballard Rd - Potter Rd to Nasset Dr (Hospital Entrance) &amp; At Greenwood Ave</t>
  </si>
  <si>
    <t>Signal Timing/Progression, Centracs Extensions</t>
  </si>
  <si>
    <t>01-23-0016</t>
  </si>
  <si>
    <t>Touhy Ave From IL 43 to I-94</t>
  </si>
  <si>
    <t>09-23-0016</t>
  </si>
  <si>
    <t>Ill 62 Algonquin Rd - Ill 25 to Longmeadow Pkwy</t>
  </si>
  <si>
    <t>10-23-0019</t>
  </si>
  <si>
    <t>Ill 120 Belvidere Rd - US 45 (Lake St) to Mill St</t>
  </si>
  <si>
    <t>03-23-0034</t>
  </si>
  <si>
    <t>1) Wolf Rd - Thacker St to Howard St, 2) Mt Prospect Rd - Algonquin Rd to Oakton St (Centracs)</t>
  </si>
  <si>
    <t>03-23-0032</t>
  </si>
  <si>
    <t xml:space="preserve">Oakton St @ Webster Ln </t>
  </si>
  <si>
    <t>Access to Transit</t>
  </si>
  <si>
    <t>RTA</t>
  </si>
  <si>
    <t>13-23-0005</t>
  </si>
  <si>
    <t>RTA Access to Transit Program of Projects</t>
  </si>
  <si>
    <t>Five projects located throughout the CMAP region that will improve pedestrian and bicycle access to transit services</t>
  </si>
  <si>
    <t>08-23-0013</t>
  </si>
  <si>
    <t>Glen Ellyn</t>
  </si>
  <si>
    <t>Village of Glen Ellyn Metra Station and Multi Modal Access Improvements Project</t>
  </si>
  <si>
    <t>Metra station and platform expansion, new ADA accessible pedestrian tunnel, additional bike parking, and improvements to pedestrian, bicycle, and vehicular access to the station</t>
  </si>
  <si>
    <t>McHenry</t>
  </si>
  <si>
    <t>11-23-0009</t>
  </si>
  <si>
    <t>US 14 - Dean St to Ill 47</t>
  </si>
  <si>
    <t>02-23-0006</t>
  </si>
  <si>
    <t>US 14 Dempster St - Ill 21 (Milwaukee Ave) to Ozark Ave</t>
  </si>
  <si>
    <t>08-23-0010</t>
  </si>
  <si>
    <t>Elmhurst</t>
  </si>
  <si>
    <t>Elmhurst Metra Station/Multi-Modal and Site Access/Improvements</t>
  </si>
  <si>
    <t>Metra Station and Platform Expansion/Replacement (Including ADA Accessibility), ADA Accessible Pedestrian Bypass Tunnel, Bike Parking, Pace/Vehicular dedicated Kiss and Ride drop-offs. Pedestrian, Bicycle, and vehicular access to the station improvements.</t>
  </si>
  <si>
    <t>Southwest</t>
  </si>
  <si>
    <t>06-23-0009</t>
  </si>
  <si>
    <t>US 45 LaGrange Rd/96th Ave - McCarthy Rd to Creek Rd</t>
  </si>
  <si>
    <t>Central</t>
  </si>
  <si>
    <t>05-23-0006</t>
  </si>
  <si>
    <t>US 34 Ogden Ave @ Joliet Ave in Lyons</t>
  </si>
  <si>
    <t>Intersection Reconstruction, ADA Improvements</t>
  </si>
  <si>
    <t>09-23-0003</t>
  </si>
  <si>
    <t>Elgin</t>
  </si>
  <si>
    <t>Kimball Street Signal Interconnect - Grove Avenue to Dundee Avenue</t>
  </si>
  <si>
    <t>The project is located in the downtown of the City of Elgin. The project scope entails traffic signal interconnects at five intersections between Grove Avenue and Dundee Avenue. The signal controllers along with fiber optic interconnections between the intersections will be updated. A new controller and cabinet, with uninterruptable power supply, will be provided at each intersection. New video detection equipment will also be installed at the intersections.</t>
  </si>
  <si>
    <t>10-23-0021</t>
  </si>
  <si>
    <t>Ill 173 Rosecrans Rd - US 45 (Lake St) to Gregory Dr</t>
  </si>
  <si>
    <t>04-23-0006</t>
  </si>
  <si>
    <t>Des Plaines Ave - Madison St to Jackson Blvd</t>
  </si>
  <si>
    <t>Signal Timing/Progression, Traffic Signal Installation</t>
  </si>
  <si>
    <t>03-23-0030</t>
  </si>
  <si>
    <t>Cumberland Ave - Devon to Granville Ave</t>
  </si>
  <si>
    <t>Signal Timing/Progression, Traffic Signal Installation, Miscellaneous</t>
  </si>
  <si>
    <t>11-23-0011</t>
  </si>
  <si>
    <t>Ill 176 - US 14 (Virginia St) to Ill 31</t>
  </si>
  <si>
    <t>11-23-0004</t>
  </si>
  <si>
    <t>Harvard</t>
  </si>
  <si>
    <t>US. Rte. 14 Sidewalks Phase I</t>
  </si>
  <si>
    <t>Complete Phase I Report for installation of sidewalks along west side of US Rte. 14, from Airport/McGuire Road to Ill. Rte. 173. Project will include adding pedestrian signals at the US Rte. 14/Airport-McGuire intersection and the US Rte. 14/Ill. Rte. 173 intersection.</t>
  </si>
  <si>
    <t xml:space="preserve">E1, TDCH; Cohort 4, </t>
  </si>
  <si>
    <t>06-23-0008</t>
  </si>
  <si>
    <t>Ill 171 Archer Ave - McCarthy Rd to State St</t>
  </si>
  <si>
    <t>10-23-0017</t>
  </si>
  <si>
    <t>1) IL 120 Belvidere Rd - Fish Lake Rd to Ill 134, 2) IL 60 - Fish Lake Rd to Peterson Rd</t>
  </si>
  <si>
    <t>10-23-0016</t>
  </si>
  <si>
    <t>Ill 59 - Ill 173 to Washington St/Grand Ave</t>
  </si>
  <si>
    <t>Other</t>
  </si>
  <si>
    <t>13-23-0007</t>
  </si>
  <si>
    <t xml:space="preserve">Various - Various Locations (Centracs 30) </t>
  </si>
  <si>
    <t xml:space="preserve">The goal of this project is to interconnect seven additional signals to an existing Centracs system along Cermak Rd.  Includes the intersections of IL 43 (Harlem Ave) @ 16th St, Oak Park Ave @ 16th St, Oak Park Ave @ Riverside Dr (23rd St), Oak Park Ave @ 26th St, 26th St @ East Ave, 26th St @ Ridgeland Ave, and 26th St @ Highland Ave.  </t>
  </si>
  <si>
    <t>11-23-0010</t>
  </si>
  <si>
    <t>1) US 20 Grant Hwy - Ill 23 to Prospect St, 2) Ill 23 State St - Ill 176 to US 20</t>
  </si>
  <si>
    <t>10-23-0020</t>
  </si>
  <si>
    <t>Ill 131 Green Bay Rd - 21st St to Kenosha Rd</t>
  </si>
  <si>
    <t>Bike Facility</t>
  </si>
  <si>
    <t>04-23-0005</t>
  </si>
  <si>
    <t>FPD of Cook Co</t>
  </si>
  <si>
    <t>Des Plaines River Trail Reconstruction</t>
  </si>
  <si>
    <t>Reconstruction of the Des Plaines River Trail from Fullerton Avenue to North Avenue to correct deficiencies and upgrade the trail to meet ADA requirements, construct new boardwalks within the floodplain to provide 100-year floodplain protection, provide a new trail connection at Strieby Drive and an improved connection to Thatcher Avenue.</t>
  </si>
  <si>
    <t>TAP-L</t>
  </si>
  <si>
    <t>10-23-0015</t>
  </si>
  <si>
    <t>Ill 53 - Long Grove Rd to Menards Entrance</t>
  </si>
  <si>
    <t>Traffic Signal Timing/Progression</t>
  </si>
  <si>
    <t>08-23-0008</t>
  </si>
  <si>
    <t>Naperville Road and Illinois Route 38  Intersection Improvements</t>
  </si>
  <si>
    <t>Project involves the improvement of level of service and accident reduction at all four approaches to the intersection of Naperville Road and Illinois Route 38. Proposed improvements will provide dual left-turn lanes at the south and north legs of the intersection, lengthened left- and right-turn lanes at the west leg of the intersection and a lengthened left-turn lane at the east leg of the intersection. Other improvements include traffic signal modernization and retaining walls.</t>
  </si>
  <si>
    <t>05-23-0005</t>
  </si>
  <si>
    <t>55th Ave, US 12/20/45 to East Ave</t>
  </si>
  <si>
    <t>Standard Overlay, Widening Existing Pavement, Intersection Improvement, ADA Improvements</t>
  </si>
  <si>
    <t>15-23-0013</t>
  </si>
  <si>
    <t>West Lake Ave - Pfingsten Rd to West Lake Ave</t>
  </si>
  <si>
    <t>13-23-0006</t>
  </si>
  <si>
    <t>Various - Various Locations (Centracs 4)</t>
  </si>
  <si>
    <t xml:space="preserve">The Department is looking to expand the ATMS system Phase 4 Expansion within the limits of Arlington Heights, Des Plaines, Elk Grove Village, and Mt Prospect. This expansion consist of approximately 26 miles of ATMS expansion with 75 intersections being included and 10 closed loop systems being connected together. Expansion will include approximately 24 PTZ cameras at various critical intersection for traffic surveillance and monitoring capabilities, new fiber optic cable, new conduit between individual systems, and new ethernet switches at each traffic signal cabinet. Phase 4 expansion limits would consist of IL-62 ( Algonquin Rd) from Market Pl (northwest of IL-58) to IL-83 (Elmhurst Rd), IL-58 from New Wilke to Busse Rd, Arlington Heights Rd from IL-72 to Central Ave, Busse Rd from Dempster St to along IL-83 to Third Ave/Oak Meadows Dr, Elmhurst Rd from Devon Ave to along IL-83 to US-14 (Northwest Hwy), IL-72 from Lively Blvd to Oakton at IL-72 East Higgins intersection, Oakton from Elmhurst Rd to US-45 Mannheim Rd, US-45 from Algonquin Rd to Prospect Ave, US-14 (Northwest Hwy) from Central Rd to Broadway St. </t>
  </si>
  <si>
    <t>05-23-0002</t>
  </si>
  <si>
    <t>Berwyn</t>
  </si>
  <si>
    <t>16th Street Roadway and Intersection Improvement Project</t>
  </si>
  <si>
    <t>Signal modernization along 16th Street, resurfacing and ADA improvements are needed to address and improve the corridor from Harlem to Lombard avenues.</t>
  </si>
  <si>
    <t>Partial Cohort 4</t>
  </si>
  <si>
    <t>07-23-0005</t>
  </si>
  <si>
    <t>Midlothian</t>
  </si>
  <si>
    <t xml:space="preserve">Natalie Creek Trail </t>
  </si>
  <si>
    <t>Trail connecting the Cal-Sag and Tinley Creek Trails through Blue Island, Robbins, Crestwood, Midlothian, and Oak Forest.</t>
  </si>
  <si>
    <t>TAP-L; 2 communities (5) Cohort 4; Partial Funding</t>
  </si>
  <si>
    <t>03-23-0015</t>
  </si>
  <si>
    <t>Arlington Heights</t>
  </si>
  <si>
    <t>Wilke Rd Multi-Use Path from Bray Ct to Meadows Park</t>
  </si>
  <si>
    <t>Installation of concrete 8 ft multi-use path connecting to existing bike trail at park and a proposed path south of Bray Ct and south of Algonquin Rd as part of the Algonquin/New Wilke Intersection project. At intersection with Central Rd, ADA ramps will be improved, pedestrian signal upgrades, and striped crosswalks on the east and south legs. Project received STP-Local funding for Phase 3 construction for overall resurfacing project.</t>
  </si>
  <si>
    <t>03-23-0011</t>
  </si>
  <si>
    <t>Mt Prospect</t>
  </si>
  <si>
    <t>Rand Road/IL 83/Kensington Road Intersection Improvements1</t>
  </si>
  <si>
    <t>Add turn and through lanes, modernize traffic signals, ADA improvements, shared-use path installation along west side of Rand Road.</t>
  </si>
  <si>
    <t>Bottleneck Elimination</t>
  </si>
  <si>
    <t>09-23-0006</t>
  </si>
  <si>
    <t>Sullivan Road Widening/Resurfacing and Traffic Signal Modernization from Edgelawn Drive to Golden Oaks Parkway</t>
  </si>
  <si>
    <t>The project includes widening Sullivan Road from 2 to 3 lanes, installing curbs, gutters and storm sewers, and modernizing the traffic signal at Sullivan Road and Randall Road.</t>
  </si>
  <si>
    <t>01-23-0011</t>
  </si>
  <si>
    <t>Englewood Line Trail</t>
  </si>
  <si>
    <t>Conversion of the former Englewood Connecting Line railroad right-of-way into a grade-separated, multi-use trail.</t>
  </si>
  <si>
    <t>TAP-L; TDCH; Cohort 4</t>
  </si>
  <si>
    <t>03-23-0018</t>
  </si>
  <si>
    <t>Windsor Drive Road Diet and Resurfacing</t>
  </si>
  <si>
    <t>Roadway resurfacing to modify existing 4-lane cross section to 1 lane in each direction, center landscaped median/left-turn lane and on-street buffered bike lanes on both sides. Sidewalk N. of Palatine Rd widened to 8 ft to provide a consistent width. Mid-block crossing at the N. leg of Crabtree Dr intersection. Sidewalk and ADA improvements throughout the project limits. Signal at Valley Ln/Lake Arlington will be modernized and pedestrian signal equipment improved at Palatine Rd</t>
  </si>
  <si>
    <t>02-23-0002</t>
  </si>
  <si>
    <t>Wilmette</t>
  </si>
  <si>
    <t xml:space="preserve"> Skokie Valley Trail </t>
  </si>
  <si>
    <t>Skokie Valley Trail (SVT) is a proposed 4.68 mile trail though the communities of Glenview, Northfield, ,Northbrook, Skokie, and Wilmette. The project will provide trail connections to the existing SVT at the southern end of the project, Cook County's North Branch Trail (NBT) Brown Trail, Cook County's NBT Purple Line (a 0.5 mi segment that connects to the NBT's mainline to Winnetka Rd.), and the Village of Northbrook's existing SVT segment from Voltz Rd. to Dundee Rd.</t>
  </si>
  <si>
    <t>03-23-0012</t>
  </si>
  <si>
    <t>Schaumburg</t>
  </si>
  <si>
    <t>Martingale Road and Higgins Road Bike Path Projects</t>
  </si>
  <si>
    <t>Construction of a path along Schaumburg Rd, Martingale Rd, Corporate Crsg, and Illinois Route 72 (Higgins Rd). ADA infrastructure and traffic signals will be improved where needed to maintain ADA/PROWAG compliance. High-visibility crosswalks and detectable warnings will be installed at all crossings. A mid-block crossing will be improved along Martingale Road with a refuge island and rapid rectangular flashing beacons. The project will complete a gap in the existing bike and pedestrian network.</t>
  </si>
  <si>
    <t>01-23-0012</t>
  </si>
  <si>
    <t>Weber Spur Trail</t>
  </si>
  <si>
    <t>The Weber Spur Trail is a rails to trails project on the far north side of Chicago that will convert a two mile, 100-foot-wide Union Pacific right-of-way to a multi-use trail.</t>
  </si>
  <si>
    <t>07-23-0006</t>
  </si>
  <si>
    <t>Sauk Village</t>
  </si>
  <si>
    <t>Old Plank Road Trail Extension</t>
  </si>
  <si>
    <t>A regional trail extension along an abandoned railroad. It will connect Chicago Heights, Ford Heights, Sauk Village, and Lynwood. This trail will also connect in Northwest Indiana to the Pennsy Greenway. This application is for the Illinois portion only.</t>
  </si>
  <si>
    <t>TAP-L; TDCH; Cohort 4; ENG1</t>
  </si>
  <si>
    <t>09-23-0020</t>
  </si>
  <si>
    <t>Kane Co DOT</t>
  </si>
  <si>
    <t>Randall Rd at Hopps Rd</t>
  </si>
  <si>
    <t>Intersection improvement and realignment at Hopps Rd, additional through lanes on Randall Rd, a new shared use path, and a noise wall. The project also includes a grade separation of Randall Rd at the Canadian National Railroad crossing south of the intersection.</t>
  </si>
  <si>
    <t>07-23-0016</t>
  </si>
  <si>
    <t>Burnham</t>
  </si>
  <si>
    <t>Burnham Greenway Gap</t>
  </si>
  <si>
    <t>New off-street bike trail from State Street north to Green Bay Avenue in the Village of Burnham. The project includes a new 14 span bridge over 5 railroad tracks and a new single span bridge over the Grand Calumet River. The north end of this project connects to a segment that has recently received Design Approval and is proceeding towards the preparation of Phase II PS&amp;E.</t>
  </si>
  <si>
    <t>09-23-0022</t>
  </si>
  <si>
    <t>IL 64 @ Peck</t>
  </si>
  <si>
    <t>Turning Lanes, ADA Improvements</t>
  </si>
  <si>
    <t>03-23-0028</t>
  </si>
  <si>
    <t>Barrington</t>
  </si>
  <si>
    <t>US 14 NW Hwy at CN Railroad</t>
  </si>
  <si>
    <t>This grade separation project would lower a federal highway/strategic regional arterial with a current AADT of approximately 25,400 vehicles from a Class I freight railway line, below the CN rail line to reinstate reliability to the highway, eliminating freight-induced delays of between 98 to 101 hours. A nearby waterway, Flint Creek, will be relocated 300 feet west of the roadway to provide clearance for the highway underpass and new bridges constructed for this waterway.</t>
  </si>
  <si>
    <t>03-23-0020</t>
  </si>
  <si>
    <t>Elk Grove Village</t>
  </si>
  <si>
    <t>Biesterfield Rd at I-290 Ramp and Interchange Improvements</t>
  </si>
  <si>
    <t>Widen/resurface Biesterfield Rd from Rohlwing Rd to east of I-290 to provide additional WB storage at Rohlwing Rd and a second WB left turn lane at the EB I-290 ramp intersection. The I-290 structure will be widened/rehabilitated. The Biesterfield Rd/WB I-290 ramps intersection will be reconfigured by removing the WB left turn and constructing a new WB 290 entrance ramp in the NE quadrant of Biesterfield Rd/290. The EB right turn at the WB ramps will become free-flow.</t>
  </si>
  <si>
    <t>09-23-0008</t>
  </si>
  <si>
    <t>Galena Boulevard Traffic Signal Modernization from Constitution Drive to Locust Street</t>
  </si>
  <si>
    <t>The project consists of traffic signal modernization (constructing safety improvements such as flashing yellow arrows and high visibility backplates) at 12 intersections, ADA improvements at various intersections, and bicycle accommodations from Constitution Drive to Edgelawn Drive.</t>
  </si>
  <si>
    <t>06-23-0005</t>
  </si>
  <si>
    <t>Orland Park</t>
  </si>
  <si>
    <t xml:space="preserve">167th Steet from Steeplechase Parkway to 104th Avenue </t>
  </si>
  <si>
    <t>Construct a shared-use path on the south side of 167th Street between Steeplechase Parkway and 104th Avenue. Railroad crossing improvements, traffic signal modifications, segment wall, and the extension of an existing culvert.</t>
  </si>
  <si>
    <t>10-23-0006</t>
  </si>
  <si>
    <t>Lake Forest</t>
  </si>
  <si>
    <t>Everett Road at Waukegan Road</t>
  </si>
  <si>
    <t>The proposed improvements will widen and resurface the intersection of Everett Road at Waukegan Road, to better align lanes and lengthen storage for congestion relieve and safety improvements.</t>
  </si>
  <si>
    <t>02-23-0001</t>
  </si>
  <si>
    <t>Evanston</t>
  </si>
  <si>
    <t>Church Street Pedestrian and Bicycle Improvements</t>
  </si>
  <si>
    <t>Construct two-way separated bike lane on Church St, McDaniel Ave to Dodge Ave. Construct corner bump-outs at select intersections. Install traffic signal at Church St/Pitner Ave. Construct shared use path in north-south direction along east side of North Shore Channel, south of Dempster St to Church St. Includes underbridge beneath Dempster St along the east bank of the North Shore Channel. Lighting modernization on Church St, installation along path.</t>
  </si>
  <si>
    <t>TAP-L; Partial Funding - ITEP</t>
  </si>
  <si>
    <t>07-23-0011</t>
  </si>
  <si>
    <t>Harvey</t>
  </si>
  <si>
    <t>Sibley Avenue Sidepath and Pedestrian Overpass</t>
  </si>
  <si>
    <t>This project includes the construction of a sidepath along Sibley Avenue (147th Street) along one of the City of Harvey's primary commercial, residential, and transit corridors. A pedestrian overpass would also be included to create safe passage for pedestrians and cyclists to access not only the City of Harvey but the surrounding region as this major thoroughfare is a connecting route to many other south suburban communities.</t>
  </si>
  <si>
    <t>03-23-0021</t>
  </si>
  <si>
    <t>Melas-Meadows Pedestrian Bridge</t>
  </si>
  <si>
    <t>Construct new pedestrian bridge over US 14 and the Union Pacific Railroad</t>
  </si>
  <si>
    <t>Shared Fund</t>
  </si>
  <si>
    <t>01-23-0013</t>
  </si>
  <si>
    <t>Cook Co DOTH</t>
  </si>
  <si>
    <t>Eastward Extension of the 606: Ashland-Elston</t>
  </si>
  <si>
    <t>The 606 trail currently ends just to the west of Ashland Avenue. Bicyclists traveling further east must negotiate complex intersections with poor visibility and heavy traffic as well as travel on Ashland, which lacks bike lanes. The 606 extension would construct a connection from the current trail terminus over Ashland Avenue, under the Kennedy Expressway, and under the UP railroad to join the buffered bike lanes on Elston Ave.</t>
  </si>
  <si>
    <t>11-23-0006</t>
  </si>
  <si>
    <t>McHenry Co DOT</t>
  </si>
  <si>
    <t>Bull Valley Road Shared Use Path, Bridge and Lighting Improvements from Cunat Drive to Green Street</t>
  </si>
  <si>
    <t>Project would add a 10-foot-wide shared use path and lighting along Bull Valley Road from Cunat Drive to Green Street in the City of McHenry. The project will also replace a culvert with a bridge structure just west of IL31.</t>
  </si>
  <si>
    <t>03-23-0009</t>
  </si>
  <si>
    <t>Palatine</t>
  </si>
  <si>
    <t>Palatine Road from Quentin Rd to Smith St</t>
  </si>
  <si>
    <t>Traffic signal modernization at both the Quentin Road and Smith Street intersections. New right turn lanes are proposed at all four quadrants of the Palatine Road/Quentin Road intersection. Replacement of sidewalk on north side of road with 10 ft shared use path. Work will be part of larger roadway reconstruction project including implementation of center bidirectional turn lane and stormwater infrastructure improvements.</t>
  </si>
  <si>
    <t>07-23-0014</t>
  </si>
  <si>
    <t>Ford Heights</t>
  </si>
  <si>
    <t>Cottage Grove Avenue Sidepath</t>
  </si>
  <si>
    <t>This project includes the installation of a sidepath from the Sunnyfield Subdivision to Lincoln Highway. This project serves to connect children in the Village's residential area to schools in a safe way in addition to providing connectivity to areas with increased employment opportunities along Lincoln Highway to the east and west.</t>
  </si>
  <si>
    <t>TAP-L; TDCH;  Cohort 4; ENG1</t>
  </si>
  <si>
    <t>11-23-0005</t>
  </si>
  <si>
    <t>Randall Road from Ackman Rd to Acorn Ln/Polaris Dr</t>
  </si>
  <si>
    <t>Reconstruction and widening of Randall Road from Ackman Road in Crystal Lake to Acorn Lane/Polaris Drive in the Village of Lake in the Hills with the addition of a sidewalk, bike path and transit enhancements, and the replacement of two bridges.</t>
  </si>
  <si>
    <t>03-23-0022</t>
  </si>
  <si>
    <t>Rolling Meadows</t>
  </si>
  <si>
    <t>Weber Drive Bike Path, Pedestrians Signals &amp; Right Turn Lane</t>
  </si>
  <si>
    <t>Install bike path on west side of Weber Dr (new path from IL 62 to White Oak Dr, replace existing path from White Oak Dr to Oak Ln), signal modifications to accommodate right turn lane and installation of pedestrian signals at Weber Dr and Algonquin Road (IL 62) and add SB right turn lane on Weber Drive at Algonquin Rd (IL 62), improve ADA ramps at all pedestrian crossings.</t>
  </si>
  <si>
    <t>03-23-0024</t>
  </si>
  <si>
    <t>Niles</t>
  </si>
  <si>
    <t>Milwaukee Avenue Shared Use Path Improvements - Main Street to Dempster Avenue</t>
  </si>
  <si>
    <t>Replacement of existing sidewalk on west side of roadway with shared use path, sidewalk gap infill and replacement of deteriorated sidewalk on east side, new high visibility crosswalks at major intersections, landscaping, bioswales.</t>
  </si>
  <si>
    <t>No Benefit</t>
  </si>
  <si>
    <t>10-23-0008</t>
  </si>
  <si>
    <t>Lake Co FPD</t>
  </si>
  <si>
    <t>Millennium Trail - Ethel's Woods Forest Preserve to Pine Dunes Forest Preserve</t>
  </si>
  <si>
    <t>The proposed project will extend the existing Millennium Trail north to Pine Dunes Forest Preserve. The section along IL Route 173 is a project omission and will be completed as a separate on-going study of IL Route 173 by IDOT. The trail improvement includes the construction of two mid-block crossings; one at Edwards Road and one at Hunt Club Road. The design of the trail includes detectable warnings and high-visibility crosswalks. The Trail will cross Hastings Creek on a new structure.</t>
  </si>
  <si>
    <t>03-23-0013</t>
  </si>
  <si>
    <t>McConnor Parkway Improvements - Roosevelt Blvd to Golf Rd</t>
  </si>
  <si>
    <t>Shared use path removal and replacement, sidewalk removal and replacement, and filling existing sidewalk gaps. The work on Golf Road at the intersection with McConnor Parkway includes removing the existing grass median and replacing it with dual left turn lanes, removing and installing new traffic signal equipment to incorporate the new dual left turn lanes, and ADA improvements. Project is part of a larger roadway reconstruction project that includes some CMAQ-eligible elements.</t>
  </si>
  <si>
    <t>10-23-0022</t>
  </si>
  <si>
    <t>US 12 SB Ramp @ IL 176</t>
  </si>
  <si>
    <t>Right Turn Lane</t>
  </si>
  <si>
    <t>18-23-0035</t>
  </si>
  <si>
    <t>111th Street, IL 7 (Southwest Highway) to IL 43 (Harlem Avenue)</t>
  </si>
  <si>
    <t>Addition of continuous sidewalk and shared-use path within project limits and two-way left turn lane on 111th St to improve safety.</t>
  </si>
  <si>
    <t>Analysis Inconclusive</t>
  </si>
  <si>
    <t>FFY 2024-2028 CMAQ and CRP Staff Recommended Programs - Sorted by CRP Composite Priority Index</t>
  </si>
  <si>
    <t/>
  </si>
  <si>
    <t>Air Quality</t>
  </si>
  <si>
    <t>Transportation Impact</t>
  </si>
  <si>
    <t>Project Type</t>
  </si>
  <si>
    <r>
      <t>2024-2028 Recommended Total</t>
    </r>
    <r>
      <rPr>
        <b/>
        <vertAlign val="superscript"/>
        <sz val="10"/>
        <color theme="9" tint="-0.249977111117893"/>
        <rFont val="Arial"/>
        <family val="2"/>
      </rPr>
      <t>2</t>
    </r>
  </si>
  <si>
    <t>Sum of All Criteria Scores</t>
  </si>
  <si>
    <t>Inclusive Growth Score</t>
  </si>
  <si>
    <t>DAC Score</t>
  </si>
  <si>
    <r>
      <t xml:space="preserve">CMAQ Composite Priority Index </t>
    </r>
    <r>
      <rPr>
        <b/>
        <vertAlign val="superscript"/>
        <sz val="10"/>
        <color rgb="FF0070C0"/>
        <rFont val="Arial"/>
        <family val="2"/>
      </rPr>
      <t>1</t>
    </r>
  </si>
  <si>
    <r>
      <t xml:space="preserve">CRP Composite Priority Index </t>
    </r>
    <r>
      <rPr>
        <b/>
        <vertAlign val="superscript"/>
        <sz val="10"/>
        <color rgb="FF0070C0"/>
        <rFont val="Arial"/>
        <family val="2"/>
      </rPr>
      <t>1</t>
    </r>
  </si>
  <si>
    <t>FFY 2024-2028 CMAQ and CRP Program Development-Scores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</si>
</sst>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 #,##0.0_);_(* \(#,##0.0\);_(* &quot;-&quot;??_);_(@_)"/>
    <numFmt numFmtId="165" formatCode="0.0"/>
    <numFmt numFmtId="166" formatCode="&quot;$&quot;#,##0"/>
    <numFmt numFmtId="171" formatCode="_(&quot;$&quot;* #,##0_);_(&quot;$&quot;* \(#,##0\);_(&quot;$&quot;* &quot;-&quot;??_);_(@_)"/>
    <numFmt numFmtId="173" formatCode="&quot;$&quot;#,##0.00"/>
  </numFmts>
  <fonts count="25" x14ac:knownFonts="1">
    <font>
      <sz val="11"/>
      <color theme="1"/>
      <name val="Calibri"/>
      <family val="2"/>
      <scheme val="minor"/>
    </font>
    <font>
      <sz val="11"/>
      <color theme="1"/>
      <name val="Calibri"/>
      <family val="2"/>
      <scheme val="minor"/>
    </font>
    <font>
      <b/>
      <sz val="18"/>
      <name val="Arial"/>
      <family val="2"/>
    </font>
    <font>
      <sz val="10"/>
      <name val="Arial"/>
      <family val="2"/>
    </font>
    <font>
      <sz val="10"/>
      <name val="MS Sans Serif"/>
      <family val="2"/>
    </font>
    <font>
      <b/>
      <sz val="10"/>
      <color rgb="FF0070C0"/>
      <name val="Arial"/>
      <family val="2"/>
    </font>
    <font>
      <b/>
      <sz val="10"/>
      <color theme="1"/>
      <name val="Arial"/>
      <family val="2"/>
    </font>
    <font>
      <sz val="10"/>
      <color theme="1"/>
      <name val="Arial"/>
      <family val="2"/>
    </font>
    <font>
      <b/>
      <sz val="10"/>
      <color theme="9" tint="-0.249977111117893"/>
      <name val="Arial"/>
      <family val="2"/>
    </font>
    <font>
      <b/>
      <sz val="12"/>
      <name val="Arial"/>
      <family val="2"/>
    </font>
    <font>
      <b/>
      <sz val="13.5"/>
      <name val="Arial"/>
      <family val="2"/>
    </font>
    <font>
      <b/>
      <sz val="10"/>
      <color theme="6" tint="-0.249977111117893"/>
      <name val="Arial"/>
      <family val="2"/>
    </font>
    <font>
      <b/>
      <sz val="10"/>
      <name val="Arial"/>
      <family val="2"/>
    </font>
    <font>
      <sz val="10"/>
      <color rgb="FF0070C0"/>
      <name val="Arial"/>
      <family val="2"/>
    </font>
    <font>
      <sz val="11"/>
      <name val="Calibri"/>
      <family val="2"/>
      <scheme val="minor"/>
    </font>
    <font>
      <sz val="10"/>
      <color theme="9"/>
      <name val="Arial"/>
      <family val="2"/>
    </font>
    <font>
      <b/>
      <sz val="10"/>
      <color theme="9"/>
      <name val="Arial"/>
      <family val="2"/>
    </font>
    <font>
      <sz val="11"/>
      <color theme="9"/>
      <name val="Calibri"/>
      <family val="2"/>
      <scheme val="minor"/>
    </font>
    <font>
      <b/>
      <vertAlign val="superscript"/>
      <sz val="10"/>
      <color rgb="FF0070C0"/>
      <name val="Arial"/>
      <family val="2"/>
    </font>
    <font>
      <b/>
      <sz val="10"/>
      <color rgb="FF00B050"/>
      <name val="Arial"/>
      <family val="2"/>
    </font>
    <font>
      <b/>
      <sz val="9"/>
      <color indexed="81"/>
      <name val="Tahoma"/>
      <family val="2"/>
    </font>
    <font>
      <b/>
      <sz val="10"/>
      <color theme="7" tint="-0.249977111117893"/>
      <name val="Arial"/>
      <family val="2"/>
    </font>
    <font>
      <sz val="8"/>
      <name val="Calibri"/>
      <family val="2"/>
      <scheme val="minor"/>
    </font>
    <font>
      <b/>
      <vertAlign val="superscript"/>
      <sz val="10"/>
      <color theme="9" tint="-0.249977111117893"/>
      <name val="Arial"/>
      <family val="2"/>
    </font>
    <font>
      <b/>
      <sz val="10"/>
      <color rgb="FFFF0000"/>
      <name val="Arial"/>
      <family val="2"/>
    </font>
  </fonts>
  <fills count="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s>
  <borders count="60">
    <border>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auto="1"/>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rgb="FF000000"/>
      </bottom>
      <diagonal/>
    </border>
    <border>
      <left/>
      <right/>
      <top style="hair">
        <color indexed="64"/>
      </top>
      <bottom style="thin">
        <color indexed="64"/>
      </bottom>
      <diagonal/>
    </border>
    <border>
      <left style="thin">
        <color indexed="64"/>
      </left>
      <right/>
      <top style="thin">
        <color rgb="FF000000"/>
      </top>
      <bottom style="thin">
        <color indexed="64"/>
      </bottom>
      <diagonal/>
    </border>
    <border>
      <left style="thin">
        <color theme="0" tint="-0.24994659260841701"/>
      </left>
      <right style="thin">
        <color indexed="64"/>
      </right>
      <top/>
      <bottom style="thin">
        <color indexed="64"/>
      </bottom>
      <diagonal/>
    </border>
    <border>
      <left style="thin">
        <color theme="0" tint="-0.24994659260841701"/>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hair">
        <color indexed="64"/>
      </bottom>
      <diagonal/>
    </border>
    <border>
      <left style="thin">
        <color theme="0" tint="-0.34998626667073579"/>
      </left>
      <right style="thin">
        <color theme="0" tint="-0.34998626667073579"/>
      </right>
      <top style="thin">
        <color theme="0" tint="-0.34998626667073579"/>
      </top>
      <bottom style="hair">
        <color indexed="64"/>
      </bottom>
      <diagonal/>
    </border>
    <border>
      <left style="thin">
        <color theme="0" tint="-0.34998626667073579"/>
      </left>
      <right style="thin">
        <color indexed="64"/>
      </right>
      <top style="thin">
        <color theme="0" tint="-0.34998626667073579"/>
      </top>
      <bottom style="hair">
        <color indexed="64"/>
      </bottom>
      <diagonal/>
    </border>
  </borders>
  <cellStyleXfs count="12">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0" fontId="4" fillId="0" borderId="0">
      <alignment horizontal="center"/>
    </xf>
    <xf numFmtId="44" fontId="1" fillId="0" borderId="0" applyFont="0" applyFill="0" applyBorder="0" applyAlignment="0" applyProtection="0"/>
  </cellStyleXfs>
  <cellXfs count="267">
    <xf numFmtId="0" fontId="0" fillId="0" borderId="0" xfId="0"/>
    <xf numFmtId="0" fontId="2" fillId="0" borderId="0" xfId="0" applyFont="1" applyAlignment="1">
      <alignment horizontal="left" indent="4"/>
    </xf>
    <xf numFmtId="0" fontId="3" fillId="0" borderId="0" xfId="0" applyFont="1"/>
    <xf numFmtId="0" fontId="3" fillId="0" borderId="0" xfId="0" applyFont="1" applyAlignment="1">
      <alignment horizontal="right"/>
    </xf>
    <xf numFmtId="0" fontId="3" fillId="0" borderId="0" xfId="0" applyFont="1" applyAlignment="1">
      <alignment horizontal="center"/>
    </xf>
    <xf numFmtId="1" fontId="5" fillId="0" borderId="0" xfId="0" applyNumberFormat="1" applyFont="1" applyAlignment="1">
      <alignment horizontal="center"/>
    </xf>
    <xf numFmtId="2" fontId="3" fillId="0" borderId="0" xfId="0" applyNumberFormat="1" applyFont="1" applyAlignment="1">
      <alignment horizontal="center" vertical="center"/>
    </xf>
    <xf numFmtId="1" fontId="5" fillId="0" borderId="0" xfId="0" applyNumberFormat="1" applyFont="1" applyAlignment="1">
      <alignment horizontal="center" vertical="center"/>
    </xf>
    <xf numFmtId="2" fontId="7" fillId="0" borderId="0" xfId="0" applyNumberFormat="1" applyFont="1" applyAlignment="1">
      <alignment horizontal="center" vertical="center"/>
    </xf>
    <xf numFmtId="164" fontId="6" fillId="0" borderId="0" xfId="1" applyNumberFormat="1" applyFont="1" applyFill="1" applyAlignment="1">
      <alignment horizontal="center"/>
    </xf>
    <xf numFmtId="165" fontId="5" fillId="0" borderId="0" xfId="0" applyNumberFormat="1" applyFont="1" applyAlignment="1">
      <alignment horizontal="center"/>
    </xf>
    <xf numFmtId="165" fontId="3" fillId="0" borderId="0" xfId="0" applyNumberFormat="1" applyFont="1" applyAlignment="1">
      <alignment horizontal="center"/>
    </xf>
    <xf numFmtId="2" fontId="6" fillId="0" borderId="0" xfId="0" applyNumberFormat="1" applyFont="1" applyAlignment="1">
      <alignment horizontal="center"/>
    </xf>
    <xf numFmtId="0" fontId="5" fillId="0" borderId="0" xfId="0" applyFont="1" applyAlignment="1">
      <alignment horizontal="center"/>
    </xf>
    <xf numFmtId="0" fontId="7" fillId="0" borderId="0" xfId="0" applyFont="1" applyAlignment="1">
      <alignment horizontal="center"/>
    </xf>
    <xf numFmtId="164" fontId="3" fillId="0" borderId="0" xfId="1" applyNumberFormat="1" applyFont="1" applyAlignment="1">
      <alignment horizontal="center"/>
    </xf>
    <xf numFmtId="165" fontId="8" fillId="0" borderId="0" xfId="0" applyNumberFormat="1" applyFont="1" applyAlignment="1">
      <alignment horizontal="center"/>
    </xf>
    <xf numFmtId="0" fontId="8" fillId="0" borderId="0" xfId="0" applyFont="1" applyAlignment="1">
      <alignment horizontal="left" wrapText="1"/>
    </xf>
    <xf numFmtId="1" fontId="5" fillId="0" borderId="0" xfId="0" applyNumberFormat="1" applyFont="1" applyAlignment="1">
      <alignment horizontal="right"/>
    </xf>
    <xf numFmtId="164" fontId="6" fillId="0" borderId="0" xfId="1" applyNumberFormat="1" applyFont="1" applyFill="1" applyAlignment="1">
      <alignment horizontal="right"/>
    </xf>
    <xf numFmtId="165" fontId="5" fillId="0" borderId="0" xfId="0" applyNumberFormat="1" applyFont="1" applyAlignment="1">
      <alignment horizontal="right"/>
    </xf>
    <xf numFmtId="165" fontId="3" fillId="0" borderId="0" xfId="0" applyNumberFormat="1" applyFont="1" applyAlignment="1">
      <alignment horizontal="right"/>
    </xf>
    <xf numFmtId="0" fontId="3" fillId="0" borderId="1" xfId="0" applyFont="1" applyBorder="1" applyAlignment="1">
      <alignment vertical="top" wrapText="1"/>
    </xf>
    <xf numFmtId="0" fontId="3" fillId="0" borderId="2" xfId="0" applyFont="1" applyBorder="1" applyAlignment="1">
      <alignment vertical="top"/>
    </xf>
    <xf numFmtId="0" fontId="3" fillId="0" borderId="2" xfId="0" applyFont="1" applyBorder="1" applyAlignment="1">
      <alignment vertical="top" wrapText="1"/>
    </xf>
    <xf numFmtId="5" fontId="3" fillId="0" borderId="2" xfId="0" applyNumberFormat="1" applyFont="1" applyBorder="1" applyAlignment="1">
      <alignment vertical="top"/>
    </xf>
    <xf numFmtId="166" fontId="3" fillId="0" borderId="2" xfId="0" applyNumberFormat="1" applyFont="1" applyBorder="1" applyAlignment="1">
      <alignment vertical="top"/>
    </xf>
    <xf numFmtId="165" fontId="5" fillId="0" borderId="3" xfId="0" applyNumberFormat="1" applyFont="1" applyBorder="1" applyAlignment="1">
      <alignment horizontal="center" vertical="top"/>
    </xf>
    <xf numFmtId="1" fontId="5" fillId="0" borderId="2" xfId="0" applyNumberFormat="1" applyFont="1" applyBorder="1" applyAlignment="1">
      <alignment horizontal="center" vertical="top"/>
    </xf>
    <xf numFmtId="1" fontId="5" fillId="0" borderId="3" xfId="0" applyNumberFormat="1" applyFont="1" applyBorder="1" applyAlignment="1">
      <alignment horizontal="center" vertical="top"/>
    </xf>
    <xf numFmtId="165" fontId="5" fillId="0" borderId="2" xfId="0" applyNumberFormat="1" applyFont="1" applyBorder="1" applyAlignment="1">
      <alignment horizontal="center" vertical="top"/>
    </xf>
    <xf numFmtId="0" fontId="5" fillId="0" borderId="2" xfId="0" applyFont="1" applyBorder="1" applyAlignment="1">
      <alignment horizontal="center" vertical="top"/>
    </xf>
    <xf numFmtId="0" fontId="3" fillId="0" borderId="2" xfId="0" applyFont="1" applyBorder="1" applyAlignment="1">
      <alignment horizontal="center" vertical="top"/>
    </xf>
    <xf numFmtId="0" fontId="5" fillId="0" borderId="3" xfId="0" applyFont="1" applyBorder="1" applyAlignment="1">
      <alignment horizontal="center" vertical="top"/>
    </xf>
    <xf numFmtId="165" fontId="13" fillId="0" borderId="2" xfId="0" applyNumberFormat="1" applyFont="1" applyBorder="1" applyAlignment="1">
      <alignment horizontal="center" vertical="top"/>
    </xf>
    <xf numFmtId="0" fontId="14" fillId="0" borderId="0" xfId="0" applyFont="1"/>
    <xf numFmtId="0" fontId="4" fillId="0" borderId="0" xfId="0" applyFont="1"/>
    <xf numFmtId="5" fontId="15" fillId="0" borderId="0" xfId="0" applyNumberFormat="1" applyFont="1"/>
    <xf numFmtId="0" fontId="17" fillId="0" borderId="0" xfId="0" applyFont="1"/>
    <xf numFmtId="0" fontId="10" fillId="0" borderId="8" xfId="0" applyFont="1" applyBorder="1" applyAlignment="1">
      <alignment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6" xfId="0" applyFont="1" applyBorder="1" applyAlignment="1">
      <alignment vertical="center" wrapText="1"/>
    </xf>
    <xf numFmtId="0" fontId="12" fillId="0" borderId="17" xfId="0" applyFont="1" applyBorder="1" applyAlignment="1">
      <alignment horizontal="left" vertical="center" wrapText="1"/>
    </xf>
    <xf numFmtId="0" fontId="12"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12" fillId="0" borderId="16" xfId="0" applyFont="1" applyBorder="1" applyAlignment="1">
      <alignment horizontal="center" vertical="center" wrapText="1"/>
    </xf>
    <xf numFmtId="1" fontId="5" fillId="0" borderId="17" xfId="0" applyNumberFormat="1" applyFont="1" applyBorder="1" applyAlignment="1">
      <alignment horizontal="center" vertical="center" wrapText="1"/>
    </xf>
    <xf numFmtId="1" fontId="5" fillId="0" borderId="15"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5" fillId="0" borderId="18" xfId="0" applyNumberFormat="1" applyFont="1" applyBorder="1" applyAlignment="1">
      <alignment horizontal="center" vertical="center" wrapText="1"/>
    </xf>
    <xf numFmtId="0" fontId="3" fillId="0" borderId="19" xfId="0" applyFont="1" applyBorder="1" applyAlignment="1">
      <alignment vertical="center" wrapText="1"/>
    </xf>
    <xf numFmtId="0" fontId="3" fillId="0" borderId="20" xfId="0" applyFont="1" applyBorder="1" applyAlignment="1">
      <alignment vertical="center"/>
    </xf>
    <xf numFmtId="0" fontId="3" fillId="0" borderId="20" xfId="0" applyFont="1" applyBorder="1" applyAlignment="1">
      <alignment vertical="center" wrapText="1"/>
    </xf>
    <xf numFmtId="0" fontId="3" fillId="0" borderId="21" xfId="0" applyFont="1" applyBorder="1" applyAlignment="1">
      <alignment vertical="center" wrapText="1"/>
    </xf>
    <xf numFmtId="5" fontId="3" fillId="0" borderId="19" xfId="0" applyNumberFormat="1" applyFont="1" applyBorder="1" applyAlignment="1">
      <alignment vertical="center"/>
    </xf>
    <xf numFmtId="5" fontId="11" fillId="0" borderId="21" xfId="0" applyNumberFormat="1" applyFont="1" applyBorder="1" applyAlignment="1">
      <alignment horizontal="right" vertical="center"/>
    </xf>
    <xf numFmtId="166" fontId="8" fillId="0" borderId="22" xfId="0" applyNumberFormat="1" applyFont="1" applyBorder="1" applyAlignment="1">
      <alignment vertical="center"/>
    </xf>
    <xf numFmtId="166" fontId="3" fillId="0" borderId="20" xfId="0" applyNumberFormat="1" applyFont="1" applyBorder="1" applyAlignment="1">
      <alignment vertical="center"/>
    </xf>
    <xf numFmtId="165" fontId="5" fillId="0" borderId="21" xfId="0" applyNumberFormat="1" applyFont="1" applyBorder="1" applyAlignment="1">
      <alignment horizontal="center" vertical="center"/>
    </xf>
    <xf numFmtId="1" fontId="5" fillId="0" borderId="12"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5" fillId="0" borderId="24" xfId="0" applyNumberFormat="1" applyFont="1" applyBorder="1" applyAlignment="1">
      <alignment horizontal="center" vertical="center"/>
    </xf>
    <xf numFmtId="0" fontId="3" fillId="0" borderId="25" xfId="0" applyFont="1" applyBorder="1" applyAlignment="1">
      <alignment vertical="center" wrapText="1"/>
    </xf>
    <xf numFmtId="0" fontId="3" fillId="0" borderId="26" xfId="0" applyFont="1" applyBorder="1" applyAlignment="1">
      <alignment vertical="center"/>
    </xf>
    <xf numFmtId="0" fontId="3" fillId="0" borderId="26" xfId="0" applyFont="1" applyBorder="1" applyAlignment="1">
      <alignment vertical="center" wrapText="1"/>
    </xf>
    <xf numFmtId="0" fontId="3" fillId="0" borderId="27" xfId="0" applyFont="1" applyBorder="1" applyAlignment="1">
      <alignment vertical="center" wrapText="1"/>
    </xf>
    <xf numFmtId="5" fontId="3" fillId="0" borderId="25" xfId="0" applyNumberFormat="1" applyFont="1" applyBorder="1" applyAlignment="1">
      <alignment vertical="center"/>
    </xf>
    <xf numFmtId="5" fontId="11" fillId="0" borderId="26" xfId="0" applyNumberFormat="1" applyFont="1" applyBorder="1" applyAlignment="1">
      <alignment horizontal="right" vertical="center"/>
    </xf>
    <xf numFmtId="166" fontId="8" fillId="0" borderId="28" xfId="0" applyNumberFormat="1" applyFont="1" applyBorder="1" applyAlignment="1">
      <alignment vertical="center"/>
    </xf>
    <xf numFmtId="166" fontId="3" fillId="0" borderId="26" xfId="0" applyNumberFormat="1" applyFont="1" applyBorder="1" applyAlignment="1">
      <alignment vertical="center"/>
    </xf>
    <xf numFmtId="165" fontId="5" fillId="0" borderId="27" xfId="0" applyNumberFormat="1" applyFont="1" applyBorder="1" applyAlignment="1">
      <alignment horizontal="center" vertical="center"/>
    </xf>
    <xf numFmtId="1" fontId="5" fillId="0" borderId="25" xfId="0" applyNumberFormat="1" applyFont="1" applyBorder="1" applyAlignment="1">
      <alignment horizontal="center" vertical="center"/>
    </xf>
    <xf numFmtId="1" fontId="5" fillId="0" borderId="29" xfId="0" applyNumberFormat="1" applyFont="1" applyBorder="1" applyAlignment="1">
      <alignment horizontal="center" vertical="center"/>
    </xf>
    <xf numFmtId="1" fontId="5" fillId="0" borderId="30" xfId="0" applyNumberFormat="1" applyFont="1" applyBorder="1" applyAlignment="1">
      <alignment horizontal="center" vertical="center"/>
    </xf>
    <xf numFmtId="0" fontId="3" fillId="0" borderId="8" xfId="0" applyFont="1" applyBorder="1" applyAlignment="1">
      <alignment horizontal="right" wrapText="1"/>
    </xf>
    <xf numFmtId="166" fontId="3" fillId="0" borderId="1" xfId="0" applyNumberFormat="1" applyFont="1" applyBorder="1" applyAlignment="1">
      <alignment horizontal="right" vertical="top"/>
    </xf>
    <xf numFmtId="166" fontId="3" fillId="0" borderId="19" xfId="0" applyNumberFormat="1" applyFont="1" applyBorder="1" applyAlignment="1">
      <alignment horizontal="right" vertical="center"/>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10" fillId="0" borderId="14" xfId="0" applyFont="1" applyBorder="1" applyAlignment="1">
      <alignment vertical="center" wrapText="1"/>
    </xf>
    <xf numFmtId="5" fontId="12" fillId="0" borderId="4" xfId="0" applyNumberFormat="1" applyFont="1" applyBorder="1" applyAlignment="1">
      <alignment horizontal="center" vertical="center" wrapText="1"/>
    </xf>
    <xf numFmtId="0" fontId="0" fillId="0" borderId="0" xfId="0" applyAlignment="1">
      <alignment vertical="center"/>
    </xf>
    <xf numFmtId="0" fontId="9" fillId="0" borderId="0" xfId="0" applyFont="1"/>
    <xf numFmtId="5" fontId="8" fillId="0" borderId="31" xfId="0" applyNumberFormat="1" applyFont="1" applyBorder="1" applyAlignment="1">
      <alignment vertical="center"/>
    </xf>
    <xf numFmtId="165" fontId="5" fillId="0" borderId="4" xfId="0" applyNumberFormat="1" applyFont="1" applyBorder="1" applyAlignment="1">
      <alignment horizontal="center" vertical="center" wrapText="1"/>
    </xf>
    <xf numFmtId="165" fontId="5" fillId="0" borderId="10" xfId="0" applyNumberFormat="1" applyFont="1" applyBorder="1" applyAlignment="1">
      <alignment horizontal="center" vertical="center"/>
    </xf>
    <xf numFmtId="165" fontId="5" fillId="0" borderId="29" xfId="0" applyNumberFormat="1" applyFont="1" applyBorder="1" applyAlignment="1">
      <alignment horizontal="center" vertical="center"/>
    </xf>
    <xf numFmtId="166" fontId="3" fillId="0" borderId="25" xfId="0" applyNumberFormat="1" applyFont="1" applyBorder="1" applyAlignment="1">
      <alignment horizontal="right" vertical="center"/>
    </xf>
    <xf numFmtId="0" fontId="7" fillId="0" borderId="2" xfId="0" applyFont="1" applyBorder="1" applyAlignment="1">
      <alignment vertical="top" wrapText="1"/>
    </xf>
    <xf numFmtId="0" fontId="3" fillId="0" borderId="2" xfId="0" applyFont="1" applyBorder="1" applyAlignment="1">
      <alignment horizontal="center" vertical="top" wrapText="1"/>
    </xf>
    <xf numFmtId="0" fontId="3" fillId="0" borderId="2" xfId="0" applyFont="1" applyBorder="1" applyAlignment="1" applyProtection="1">
      <alignment horizontal="left" vertical="top" wrapText="1"/>
      <protection locked="0"/>
    </xf>
    <xf numFmtId="165" fontId="7" fillId="0" borderId="0" xfId="0" applyNumberFormat="1" applyFont="1" applyAlignment="1">
      <alignment horizontal="left" wrapText="1"/>
    </xf>
    <xf numFmtId="5" fontId="7" fillId="0" borderId="0" xfId="0" applyNumberFormat="1" applyFont="1" applyAlignment="1">
      <alignment horizontal="left" vertical="center" wrapText="1"/>
    </xf>
    <xf numFmtId="0" fontId="0" fillId="0" borderId="0" xfId="0" applyAlignment="1">
      <alignment horizontal="left" wrapText="1"/>
    </xf>
    <xf numFmtId="165" fontId="7" fillId="0" borderId="10" xfId="0" applyNumberFormat="1" applyFont="1" applyBorder="1" applyAlignment="1">
      <alignment horizontal="left" vertical="top" wrapText="1"/>
    </xf>
    <xf numFmtId="42" fontId="16" fillId="0" borderId="9" xfId="0" applyNumberFormat="1" applyFont="1" applyBorder="1" applyAlignment="1">
      <alignment vertical="center" wrapText="1"/>
    </xf>
    <xf numFmtId="5" fontId="12" fillId="0" borderId="0" xfId="0" applyNumberFormat="1" applyFont="1" applyAlignment="1">
      <alignment horizontal="right"/>
    </xf>
    <xf numFmtId="171" fontId="16" fillId="0" borderId="2" xfId="11" applyNumberFormat="1" applyFont="1" applyFill="1" applyBorder="1" applyAlignment="1">
      <alignment vertical="top" wrapText="1"/>
    </xf>
    <xf numFmtId="171" fontId="16" fillId="0" borderId="2" xfId="11" applyNumberFormat="1" applyFont="1" applyFill="1" applyBorder="1" applyAlignment="1">
      <alignment vertical="top"/>
    </xf>
    <xf numFmtId="171" fontId="19" fillId="0" borderId="2" xfId="11" applyNumberFormat="1" applyFont="1" applyFill="1" applyBorder="1" applyAlignment="1">
      <alignment vertical="top"/>
    </xf>
    <xf numFmtId="42" fontId="12" fillId="0" borderId="8" xfId="0" applyNumberFormat="1" applyFont="1" applyBorder="1" applyAlignment="1">
      <alignment vertical="center" wrapText="1"/>
    </xf>
    <xf numFmtId="166" fontId="3" fillId="0" borderId="2" xfId="0" applyNumberFormat="1" applyFont="1" applyBorder="1" applyAlignment="1">
      <alignment horizontal="right" vertical="top"/>
    </xf>
    <xf numFmtId="0" fontId="3" fillId="0" borderId="6" xfId="0" applyFont="1" applyBorder="1" applyAlignment="1">
      <alignment vertical="top" wrapText="1"/>
    </xf>
    <xf numFmtId="42" fontId="3" fillId="0" borderId="6" xfId="10" applyNumberFormat="1" applyFont="1" applyBorder="1" applyAlignment="1">
      <alignment vertical="top" wrapText="1"/>
    </xf>
    <xf numFmtId="42" fontId="3" fillId="0" borderId="2" xfId="10" applyNumberFormat="1" applyFont="1" applyBorder="1" applyAlignment="1">
      <alignment vertical="top" wrapText="1"/>
    </xf>
    <xf numFmtId="0" fontId="3" fillId="0" borderId="5" xfId="0" applyFont="1" applyBorder="1" applyAlignment="1">
      <alignment vertical="top" wrapText="1"/>
    </xf>
    <xf numFmtId="5" fontId="3" fillId="0" borderId="6" xfId="0" applyNumberFormat="1" applyFont="1" applyBorder="1" applyAlignment="1">
      <alignment vertical="top"/>
    </xf>
    <xf numFmtId="166" fontId="3" fillId="0" borderId="5" xfId="0" applyNumberFormat="1" applyFont="1" applyBorder="1" applyAlignment="1">
      <alignment horizontal="right" vertical="top"/>
    </xf>
    <xf numFmtId="165" fontId="5" fillId="0" borderId="11" xfId="0" applyNumberFormat="1" applyFont="1" applyBorder="1" applyAlignment="1">
      <alignment horizontal="center" vertical="top"/>
    </xf>
    <xf numFmtId="1" fontId="5" fillId="0" borderId="6" xfId="0" applyNumberFormat="1" applyFont="1" applyBorder="1" applyAlignment="1">
      <alignment horizontal="center" vertical="top"/>
    </xf>
    <xf numFmtId="1" fontId="5" fillId="0" borderId="11" xfId="0" applyNumberFormat="1" applyFont="1" applyBorder="1" applyAlignment="1">
      <alignment horizontal="center" vertical="top"/>
    </xf>
    <xf numFmtId="1" fontId="5" fillId="0" borderId="12" xfId="0" applyNumberFormat="1" applyFont="1" applyBorder="1" applyAlignment="1">
      <alignment horizontal="center" vertical="top"/>
    </xf>
    <xf numFmtId="165" fontId="7" fillId="0" borderId="12" xfId="0" applyNumberFormat="1"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xf>
    <xf numFmtId="0" fontId="12" fillId="0" borderId="8" xfId="0" applyFont="1" applyBorder="1" applyAlignment="1">
      <alignment horizontal="left" vertical="top" wrapText="1"/>
    </xf>
    <xf numFmtId="0" fontId="12" fillId="0" borderId="8" xfId="0" applyFont="1" applyBorder="1" applyAlignment="1">
      <alignment vertical="top" wrapText="1"/>
    </xf>
    <xf numFmtId="0" fontId="12" fillId="0" borderId="8" xfId="0" applyFont="1" applyBorder="1" applyAlignment="1">
      <alignment horizontal="center" vertical="top" wrapText="1"/>
    </xf>
    <xf numFmtId="0" fontId="16" fillId="0" borderId="8" xfId="0" applyFont="1" applyBorder="1" applyAlignment="1">
      <alignment horizontal="center" vertical="top" wrapText="1"/>
    </xf>
    <xf numFmtId="0" fontId="12" fillId="0" borderId="7" xfId="0" applyFont="1" applyBorder="1" applyAlignment="1">
      <alignment horizontal="center" vertical="top" wrapText="1"/>
    </xf>
    <xf numFmtId="1" fontId="5" fillId="0" borderId="9" xfId="0" applyNumberFormat="1" applyFont="1" applyBorder="1" applyAlignment="1">
      <alignment horizontal="center" vertical="top" wrapText="1"/>
    </xf>
    <xf numFmtId="1" fontId="5" fillId="0" borderId="8" xfId="0" applyNumberFormat="1" applyFont="1" applyBorder="1" applyAlignment="1">
      <alignment horizontal="center" vertical="top" wrapText="1"/>
    </xf>
    <xf numFmtId="165" fontId="5" fillId="0" borderId="8" xfId="0" applyNumberFormat="1" applyFont="1" applyBorder="1" applyAlignment="1">
      <alignment horizontal="center" vertical="top" wrapText="1"/>
    </xf>
    <xf numFmtId="1" fontId="5" fillId="0" borderId="7" xfId="0" applyNumberFormat="1" applyFont="1" applyBorder="1" applyAlignment="1">
      <alignment horizontal="center" vertical="top" wrapText="1"/>
    </xf>
    <xf numFmtId="5" fontId="12" fillId="0" borderId="4" xfId="0" applyNumberFormat="1" applyFont="1" applyBorder="1" applyAlignment="1">
      <alignment horizontal="center" vertical="center"/>
    </xf>
    <xf numFmtId="0" fontId="3" fillId="0" borderId="6" xfId="0" applyFont="1" applyBorder="1" applyAlignment="1">
      <alignment vertical="top"/>
    </xf>
    <xf numFmtId="171" fontId="16" fillId="0" borderId="6" xfId="11" applyNumberFormat="1" applyFont="1" applyFill="1" applyBorder="1" applyAlignment="1">
      <alignment vertical="top"/>
    </xf>
    <xf numFmtId="0" fontId="3" fillId="0" borderId="6" xfId="0" applyFont="1" applyBorder="1" applyAlignment="1">
      <alignment horizontal="center" vertical="top"/>
    </xf>
    <xf numFmtId="0" fontId="3" fillId="0" borderId="33" xfId="0" applyFont="1" applyBorder="1" applyAlignment="1">
      <alignment vertical="top"/>
    </xf>
    <xf numFmtId="0" fontId="3" fillId="0" borderId="33" xfId="0" applyFont="1" applyBorder="1" applyAlignment="1">
      <alignment vertical="top" wrapText="1"/>
    </xf>
    <xf numFmtId="5" fontId="3" fillId="0" borderId="33" xfId="0" applyNumberFormat="1" applyFont="1" applyBorder="1" applyAlignment="1">
      <alignment vertical="top"/>
    </xf>
    <xf numFmtId="166" fontId="3" fillId="0" borderId="37" xfId="0" applyNumberFormat="1" applyFont="1" applyBorder="1" applyAlignment="1">
      <alignment horizontal="right" vertical="top"/>
    </xf>
    <xf numFmtId="166" fontId="3" fillId="0" borderId="33" xfId="0" applyNumberFormat="1" applyFont="1" applyBorder="1" applyAlignment="1">
      <alignment horizontal="right" vertical="top"/>
    </xf>
    <xf numFmtId="165" fontId="5" fillId="0" borderId="38" xfId="0" applyNumberFormat="1" applyFont="1" applyBorder="1" applyAlignment="1">
      <alignment horizontal="center" vertical="top"/>
    </xf>
    <xf numFmtId="1" fontId="5" fillId="0" borderId="33" xfId="0" applyNumberFormat="1" applyFont="1" applyBorder="1" applyAlignment="1">
      <alignment horizontal="center" vertical="top"/>
    </xf>
    <xf numFmtId="1" fontId="5" fillId="0" borderId="38" xfId="0" applyNumberFormat="1" applyFont="1" applyBorder="1" applyAlignment="1">
      <alignment horizontal="center" vertical="top"/>
    </xf>
    <xf numFmtId="165" fontId="5" fillId="0" borderId="33" xfId="0" applyNumberFormat="1" applyFont="1" applyBorder="1" applyAlignment="1">
      <alignment horizontal="center" vertical="top"/>
    </xf>
    <xf numFmtId="0" fontId="3" fillId="0" borderId="33" xfId="0" applyFont="1" applyBorder="1" applyAlignment="1">
      <alignment horizontal="center" vertical="top"/>
    </xf>
    <xf numFmtId="165" fontId="7" fillId="0" borderId="39" xfId="0" applyNumberFormat="1" applyFont="1" applyBorder="1" applyAlignment="1">
      <alignment horizontal="left" vertical="top" wrapText="1"/>
    </xf>
    <xf numFmtId="0" fontId="5" fillId="0" borderId="33" xfId="0" applyFont="1" applyBorder="1" applyAlignment="1">
      <alignment horizontal="center" vertical="top"/>
    </xf>
    <xf numFmtId="0" fontId="5" fillId="0" borderId="38" xfId="0" applyFont="1" applyBorder="1" applyAlignment="1">
      <alignment horizontal="center" vertical="top"/>
    </xf>
    <xf numFmtId="1" fontId="12" fillId="0" borderId="2" xfId="0" applyNumberFormat="1" applyFont="1" applyBorder="1" applyAlignment="1">
      <alignment horizontal="center" vertical="top"/>
    </xf>
    <xf numFmtId="165" fontId="12" fillId="0" borderId="2" xfId="0" applyNumberFormat="1" applyFont="1" applyBorder="1" applyAlignment="1">
      <alignment horizontal="center" vertical="top"/>
    </xf>
    <xf numFmtId="1"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0" borderId="2" xfId="0" applyFont="1" applyBorder="1" applyAlignment="1">
      <alignment horizontal="center" vertical="top"/>
    </xf>
    <xf numFmtId="0" fontId="12" fillId="0" borderId="3" xfId="0" applyFont="1" applyBorder="1" applyAlignment="1">
      <alignment horizontal="center" vertical="top"/>
    </xf>
    <xf numFmtId="165" fontId="5" fillId="0" borderId="12" xfId="0" applyNumberFormat="1" applyFont="1" applyBorder="1" applyAlignment="1">
      <alignment horizontal="center" vertical="top"/>
    </xf>
    <xf numFmtId="1" fontId="5" fillId="0" borderId="34" xfId="0" applyNumberFormat="1" applyFont="1" applyBorder="1" applyAlignment="1">
      <alignment horizontal="center" vertical="top" wrapText="1"/>
    </xf>
    <xf numFmtId="1" fontId="5" fillId="0" borderId="40" xfId="0" applyNumberFormat="1" applyFont="1" applyBorder="1" applyAlignment="1">
      <alignment vertical="center" wrapText="1"/>
    </xf>
    <xf numFmtId="0" fontId="3" fillId="0" borderId="32" xfId="0" applyFont="1" applyBorder="1" applyAlignment="1">
      <alignment vertical="top"/>
    </xf>
    <xf numFmtId="0" fontId="3" fillId="0" borderId="32" xfId="0" applyFont="1" applyBorder="1" applyAlignment="1">
      <alignment vertical="top" wrapText="1"/>
    </xf>
    <xf numFmtId="42" fontId="3" fillId="0" borderId="32" xfId="10" applyNumberFormat="1" applyFont="1" applyBorder="1" applyAlignment="1">
      <alignment vertical="top" wrapText="1"/>
    </xf>
    <xf numFmtId="5" fontId="3" fillId="0" borderId="32" xfId="0" applyNumberFormat="1" applyFont="1" applyBorder="1" applyAlignment="1">
      <alignment vertical="top"/>
    </xf>
    <xf numFmtId="171" fontId="16" fillId="0" borderId="32" xfId="11" applyNumberFormat="1" applyFont="1" applyFill="1" applyBorder="1" applyAlignment="1">
      <alignment vertical="top"/>
    </xf>
    <xf numFmtId="166" fontId="3" fillId="0" borderId="32" xfId="0" applyNumberFormat="1" applyFont="1" applyBorder="1" applyAlignment="1">
      <alignment horizontal="right" vertical="top"/>
    </xf>
    <xf numFmtId="1" fontId="5" fillId="0" borderId="32" xfId="0" applyNumberFormat="1" applyFont="1" applyBorder="1" applyAlignment="1">
      <alignment horizontal="center" vertical="top"/>
    </xf>
    <xf numFmtId="1" fontId="5" fillId="0" borderId="36" xfId="0" applyNumberFormat="1" applyFont="1" applyBorder="1" applyAlignment="1">
      <alignment horizontal="center" vertical="top"/>
    </xf>
    <xf numFmtId="165" fontId="5" fillId="0" borderId="32" xfId="0" applyNumberFormat="1" applyFont="1" applyBorder="1" applyAlignment="1">
      <alignment horizontal="center" vertical="top"/>
    </xf>
    <xf numFmtId="0" fontId="3" fillId="0" borderId="41" xfId="0" applyFont="1" applyBorder="1" applyAlignment="1">
      <alignment horizontal="center" vertical="top" wrapText="1"/>
    </xf>
    <xf numFmtId="165" fontId="7" fillId="0" borderId="34" xfId="0" applyNumberFormat="1" applyFont="1" applyBorder="1" applyAlignment="1">
      <alignment horizontal="left" vertical="top" wrapText="1"/>
    </xf>
    <xf numFmtId="0" fontId="0" fillId="0" borderId="10" xfId="0" applyBorder="1" applyAlignment="1">
      <alignment wrapText="1"/>
    </xf>
    <xf numFmtId="0" fontId="3" fillId="0" borderId="6" xfId="0" applyFont="1" applyBorder="1" applyAlignment="1">
      <alignment horizontal="center" vertical="top" wrapText="1"/>
    </xf>
    <xf numFmtId="171" fontId="16" fillId="0" borderId="33" xfId="11" applyNumberFormat="1" applyFont="1" applyFill="1" applyBorder="1" applyAlignment="1">
      <alignment vertical="top"/>
    </xf>
    <xf numFmtId="0" fontId="5" fillId="0" borderId="6" xfId="0" applyFont="1" applyBorder="1" applyAlignment="1">
      <alignment horizontal="center" vertical="top"/>
    </xf>
    <xf numFmtId="0" fontId="5" fillId="0" borderId="11" xfId="0" applyFont="1" applyBorder="1" applyAlignment="1">
      <alignment horizontal="center" vertical="top"/>
    </xf>
    <xf numFmtId="1" fontId="5" fillId="0" borderId="41" xfId="0" applyNumberFormat="1" applyFont="1" applyBorder="1" applyAlignment="1">
      <alignment horizontal="center" vertical="top"/>
    </xf>
    <xf numFmtId="1" fontId="5" fillId="0" borderId="44" xfId="0" applyNumberFormat="1" applyFont="1" applyBorder="1" applyAlignment="1">
      <alignment horizontal="center" vertical="top"/>
    </xf>
    <xf numFmtId="1" fontId="5" fillId="0" borderId="43" xfId="0" applyNumberFormat="1" applyFont="1" applyBorder="1" applyAlignment="1">
      <alignment horizontal="center" vertical="top"/>
    </xf>
    <xf numFmtId="0" fontId="5" fillId="0" borderId="43" xfId="0" applyFont="1" applyBorder="1" applyAlignment="1">
      <alignment horizontal="center" vertical="top" wrapText="1"/>
    </xf>
    <xf numFmtId="165" fontId="5" fillId="0" borderId="6" xfId="0" applyNumberFormat="1" applyFont="1" applyBorder="1" applyAlignment="1">
      <alignment horizontal="center" vertical="top"/>
    </xf>
    <xf numFmtId="166" fontId="3" fillId="0" borderId="1" xfId="0" applyNumberFormat="1" applyFont="1" applyBorder="1" applyAlignment="1">
      <alignment horizontal="right" vertical="top" wrapText="1"/>
    </xf>
    <xf numFmtId="173" fontId="3" fillId="0" borderId="5" xfId="0" applyNumberFormat="1" applyFont="1" applyBorder="1" applyAlignment="1">
      <alignment horizontal="right" vertical="top"/>
    </xf>
    <xf numFmtId="2" fontId="5" fillId="0" borderId="3" xfId="0" applyNumberFormat="1" applyFont="1" applyBorder="1" applyAlignment="1">
      <alignment horizontal="center" vertical="top"/>
    </xf>
    <xf numFmtId="1" fontId="5" fillId="0" borderId="29" xfId="0" applyNumberFormat="1" applyFont="1" applyBorder="1" applyAlignment="1">
      <alignment horizontal="center" vertical="top"/>
    </xf>
    <xf numFmtId="0" fontId="3" fillId="0" borderId="41" xfId="0" applyFont="1" applyBorder="1" applyAlignment="1">
      <alignment horizontal="center" vertical="top"/>
    </xf>
    <xf numFmtId="0" fontId="5" fillId="0" borderId="32" xfId="0" applyFont="1" applyBorder="1" applyAlignment="1">
      <alignment horizontal="center" vertical="top"/>
    </xf>
    <xf numFmtId="0" fontId="5" fillId="0" borderId="36" xfId="0" applyFont="1" applyBorder="1" applyAlignment="1">
      <alignment horizontal="center" vertical="top"/>
    </xf>
    <xf numFmtId="166" fontId="3" fillId="0" borderId="35" xfId="0" applyNumberFormat="1" applyFont="1" applyBorder="1" applyAlignment="1">
      <alignment horizontal="right" vertical="top" wrapText="1"/>
    </xf>
    <xf numFmtId="165" fontId="5" fillId="0" borderId="45" xfId="0" applyNumberFormat="1" applyFont="1" applyBorder="1" applyAlignment="1">
      <alignment horizontal="center" vertical="top" wrapText="1"/>
    </xf>
    <xf numFmtId="5" fontId="3" fillId="0" borderId="6" xfId="10" applyNumberFormat="1" applyFont="1" applyBorder="1" applyAlignment="1">
      <alignment vertical="top" wrapText="1"/>
    </xf>
    <xf numFmtId="5" fontId="3" fillId="0" borderId="41" xfId="10" applyNumberFormat="1" applyFont="1" applyBorder="1" applyAlignment="1">
      <alignment vertical="top" wrapText="1"/>
    </xf>
    <xf numFmtId="0" fontId="3" fillId="0" borderId="46" xfId="0" applyFont="1" applyBorder="1" applyAlignment="1">
      <alignment vertical="top" wrapText="1"/>
    </xf>
    <xf numFmtId="165" fontId="5" fillId="0" borderId="34" xfId="0" applyNumberFormat="1" applyFont="1" applyBorder="1" applyAlignment="1">
      <alignment horizontal="center" vertical="top" wrapText="1"/>
    </xf>
    <xf numFmtId="165" fontId="5" fillId="0" borderId="31" xfId="0" applyNumberFormat="1" applyFont="1" applyBorder="1" applyAlignment="1">
      <alignment vertical="top" wrapText="1"/>
    </xf>
    <xf numFmtId="0" fontId="3" fillId="0" borderId="32" xfId="0" applyFont="1" applyBorder="1" applyAlignment="1" applyProtection="1">
      <alignment horizontal="left" vertical="top" wrapText="1"/>
      <protection locked="0"/>
    </xf>
    <xf numFmtId="173" fontId="3" fillId="0" borderId="35" xfId="0" applyNumberFormat="1" applyFont="1" applyBorder="1" applyAlignment="1">
      <alignment horizontal="right" vertical="top" wrapText="1"/>
    </xf>
    <xf numFmtId="165" fontId="5" fillId="0" borderId="36" xfId="0" applyNumberFormat="1" applyFont="1" applyBorder="1" applyAlignment="1">
      <alignment horizontal="center" vertical="top" wrapText="1"/>
    </xf>
    <xf numFmtId="165" fontId="5" fillId="0" borderId="29" xfId="0" applyNumberFormat="1" applyFont="1" applyBorder="1" applyAlignment="1">
      <alignment horizontal="center" vertical="top" wrapText="1"/>
    </xf>
    <xf numFmtId="171" fontId="8" fillId="0" borderId="6" xfId="11" applyNumberFormat="1" applyFont="1" applyFill="1" applyBorder="1" applyAlignment="1">
      <alignment vertical="top"/>
    </xf>
    <xf numFmtId="171" fontId="8" fillId="0" borderId="2" xfId="11" applyNumberFormat="1" applyFont="1" applyFill="1" applyBorder="1" applyAlignment="1">
      <alignment vertical="top"/>
    </xf>
    <xf numFmtId="171" fontId="21" fillId="0" borderId="2" xfId="11" applyNumberFormat="1" applyFont="1" applyFill="1" applyBorder="1" applyAlignment="1">
      <alignment vertical="top"/>
    </xf>
    <xf numFmtId="171" fontId="21" fillId="0" borderId="2" xfId="11" applyNumberFormat="1" applyFont="1" applyFill="1" applyBorder="1" applyAlignment="1">
      <alignment vertical="top" wrapText="1"/>
    </xf>
    <xf numFmtId="5" fontId="3" fillId="2" borderId="2" xfId="0" applyNumberFormat="1" applyFont="1" applyFill="1" applyBorder="1" applyAlignment="1">
      <alignment vertical="top"/>
    </xf>
    <xf numFmtId="171" fontId="8" fillId="0" borderId="2" xfId="11" applyNumberFormat="1" applyFont="1" applyFill="1" applyBorder="1" applyAlignment="1">
      <alignment vertical="top" wrapText="1"/>
    </xf>
    <xf numFmtId="171" fontId="8" fillId="0" borderId="33" xfId="11" applyNumberFormat="1" applyFont="1" applyFill="1" applyBorder="1" applyAlignment="1">
      <alignment vertical="top"/>
    </xf>
    <xf numFmtId="171" fontId="8" fillId="0" borderId="32" xfId="11" applyNumberFormat="1" applyFont="1" applyFill="1" applyBorder="1" applyAlignment="1">
      <alignment vertical="top"/>
    </xf>
    <xf numFmtId="171" fontId="21" fillId="3" borderId="2" xfId="11" applyNumberFormat="1" applyFont="1" applyFill="1" applyBorder="1" applyAlignment="1">
      <alignment vertical="top"/>
    </xf>
    <xf numFmtId="171" fontId="19" fillId="3" borderId="2" xfId="11" applyNumberFormat="1" applyFont="1" applyFill="1" applyBorder="1" applyAlignment="1">
      <alignment vertical="top"/>
    </xf>
    <xf numFmtId="171" fontId="8" fillId="3" borderId="2" xfId="11" applyNumberFormat="1" applyFont="1" applyFill="1" applyBorder="1" applyAlignment="1">
      <alignment vertical="top" wrapText="1"/>
    </xf>
    <xf numFmtId="171" fontId="8" fillId="3" borderId="2" xfId="11" applyNumberFormat="1" applyFont="1" applyFill="1" applyBorder="1" applyAlignment="1">
      <alignment vertical="top"/>
    </xf>
    <xf numFmtId="0" fontId="0" fillId="0" borderId="2" xfId="0" applyBorder="1" applyAlignment="1">
      <alignment vertical="top" wrapText="1"/>
    </xf>
    <xf numFmtId="0" fontId="3" fillId="0" borderId="47" xfId="0" applyFont="1" applyBorder="1" applyAlignment="1">
      <alignment vertical="top" wrapText="1"/>
    </xf>
    <xf numFmtId="42" fontId="3" fillId="0" borderId="19" xfId="0" applyNumberFormat="1" applyFont="1" applyBorder="1" applyAlignment="1">
      <alignment vertical="center"/>
    </xf>
    <xf numFmtId="166" fontId="3" fillId="0" borderId="21" xfId="0" applyNumberFormat="1" applyFont="1" applyBorder="1" applyAlignment="1">
      <alignment vertical="center"/>
    </xf>
    <xf numFmtId="166" fontId="3" fillId="0" borderId="27" xfId="0" applyNumberFormat="1" applyFont="1" applyBorder="1" applyAlignment="1">
      <alignment vertical="center"/>
    </xf>
    <xf numFmtId="165" fontId="5" fillId="0" borderId="6" xfId="0" applyNumberFormat="1" applyFont="1" applyBorder="1" applyAlignment="1">
      <alignment horizontal="center" vertical="center"/>
    </xf>
    <xf numFmtId="165" fontId="5" fillId="0" borderId="41" xfId="0" applyNumberFormat="1" applyFont="1" applyBorder="1" applyAlignment="1">
      <alignment horizontal="center" vertical="center"/>
    </xf>
    <xf numFmtId="166" fontId="3" fillId="0" borderId="49" xfId="0" applyNumberFormat="1" applyFont="1" applyBorder="1" applyAlignment="1">
      <alignment vertical="center"/>
    </xf>
    <xf numFmtId="166" fontId="3" fillId="0" borderId="48" xfId="0" applyNumberFormat="1" applyFont="1" applyBorder="1" applyAlignment="1">
      <alignment vertical="center"/>
    </xf>
    <xf numFmtId="166" fontId="3" fillId="0" borderId="50" xfId="0" applyNumberFormat="1" applyFont="1" applyBorder="1" applyAlignment="1">
      <alignment vertical="center"/>
    </xf>
    <xf numFmtId="0" fontId="3" fillId="0" borderId="51" xfId="0" applyFont="1" applyBorder="1" applyAlignment="1">
      <alignment vertical="center" wrapText="1"/>
    </xf>
    <xf numFmtId="0" fontId="3" fillId="0" borderId="52" xfId="0" applyFont="1" applyBorder="1" applyAlignment="1">
      <alignment vertical="center"/>
    </xf>
    <xf numFmtId="0" fontId="3" fillId="0" borderId="52" xfId="0" applyFont="1" applyBorder="1" applyAlignment="1">
      <alignment vertical="center" wrapText="1"/>
    </xf>
    <xf numFmtId="42" fontId="3" fillId="0" borderId="52" xfId="0" applyNumberFormat="1" applyFont="1" applyBorder="1" applyAlignment="1">
      <alignment vertical="center"/>
    </xf>
    <xf numFmtId="5" fontId="11" fillId="0" borderId="52" xfId="0" applyNumberFormat="1" applyFont="1" applyBorder="1" applyAlignment="1">
      <alignment horizontal="right" vertical="center"/>
    </xf>
    <xf numFmtId="166" fontId="8" fillId="0" borderId="52" xfId="0" applyNumberFormat="1" applyFont="1" applyBorder="1" applyAlignment="1">
      <alignment vertical="center"/>
    </xf>
    <xf numFmtId="166" fontId="3" fillId="0" borderId="52" xfId="0" applyNumberFormat="1" applyFont="1" applyBorder="1" applyAlignment="1">
      <alignment vertical="center"/>
    </xf>
    <xf numFmtId="1" fontId="5" fillId="0" borderId="52" xfId="0" applyNumberFormat="1" applyFont="1" applyBorder="1" applyAlignment="1">
      <alignment horizontal="center" vertical="center"/>
    </xf>
    <xf numFmtId="165" fontId="5" fillId="0" borderId="52" xfId="0" applyNumberFormat="1" applyFont="1" applyBorder="1" applyAlignment="1">
      <alignment horizontal="center" vertical="center"/>
    </xf>
    <xf numFmtId="165" fontId="5" fillId="0" borderId="53" xfId="0" applyNumberFormat="1" applyFont="1" applyBorder="1" applyAlignment="1">
      <alignment horizontal="center" vertical="center"/>
    </xf>
    <xf numFmtId="0" fontId="3" fillId="0" borderId="54" xfId="0" applyFont="1" applyBorder="1" applyAlignment="1">
      <alignment vertical="center" wrapText="1"/>
    </xf>
    <xf numFmtId="0" fontId="3" fillId="0" borderId="55" xfId="0" applyFont="1" applyBorder="1" applyAlignment="1">
      <alignment vertical="center"/>
    </xf>
    <xf numFmtId="0" fontId="3" fillId="0" borderId="55" xfId="0" applyFont="1" applyBorder="1" applyAlignment="1">
      <alignment vertical="center" wrapText="1"/>
    </xf>
    <xf numFmtId="42" fontId="3" fillId="0" borderId="55" xfId="0" applyNumberFormat="1" applyFont="1" applyBorder="1" applyAlignment="1">
      <alignment vertical="center"/>
    </xf>
    <xf numFmtId="5" fontId="11" fillId="0" borderId="55" xfId="0" applyNumberFormat="1" applyFont="1" applyBorder="1" applyAlignment="1">
      <alignment horizontal="right" vertical="center"/>
    </xf>
    <xf numFmtId="166" fontId="8" fillId="0" borderId="55" xfId="0" applyNumberFormat="1" applyFont="1" applyBorder="1" applyAlignment="1">
      <alignment vertical="center"/>
    </xf>
    <xf numFmtId="166" fontId="3" fillId="0" borderId="55" xfId="0" applyNumberFormat="1" applyFont="1" applyBorder="1" applyAlignment="1">
      <alignment vertical="center"/>
    </xf>
    <xf numFmtId="1" fontId="5" fillId="0" borderId="55" xfId="0" applyNumberFormat="1" applyFont="1" applyBorder="1" applyAlignment="1">
      <alignment horizontal="center" vertical="center"/>
    </xf>
    <xf numFmtId="165" fontId="5" fillId="0" borderId="55" xfId="0" applyNumberFormat="1" applyFont="1" applyBorder="1" applyAlignment="1">
      <alignment horizontal="center" vertical="center"/>
    </xf>
    <xf numFmtId="165" fontId="5" fillId="0" borderId="56" xfId="0" applyNumberFormat="1" applyFont="1" applyBorder="1" applyAlignment="1">
      <alignment horizontal="center" vertical="center"/>
    </xf>
    <xf numFmtId="0" fontId="3" fillId="0" borderId="57" xfId="0" applyFont="1" applyBorder="1" applyAlignment="1">
      <alignment vertical="center" wrapText="1"/>
    </xf>
    <xf numFmtId="0" fontId="3" fillId="0" borderId="58" xfId="0" applyFont="1" applyBorder="1" applyAlignment="1">
      <alignment vertical="center"/>
    </xf>
    <xf numFmtId="0" fontId="3" fillId="0" borderId="58" xfId="0" applyFont="1" applyBorder="1" applyAlignment="1">
      <alignment vertical="center" wrapText="1"/>
    </xf>
    <xf numFmtId="42" fontId="3" fillId="0" borderId="58" xfId="0" applyNumberFormat="1" applyFont="1" applyBorder="1" applyAlignment="1">
      <alignment vertical="center"/>
    </xf>
    <xf numFmtId="5" fontId="11" fillId="0" borderId="58" xfId="0" applyNumberFormat="1" applyFont="1" applyBorder="1" applyAlignment="1">
      <alignment horizontal="right" vertical="center"/>
    </xf>
    <xf numFmtId="166" fontId="8" fillId="0" borderId="58" xfId="0" applyNumberFormat="1" applyFont="1" applyBorder="1" applyAlignment="1">
      <alignment vertical="center"/>
    </xf>
    <xf numFmtId="166" fontId="3" fillId="0" borderId="58" xfId="0" applyNumberFormat="1" applyFont="1" applyBorder="1" applyAlignment="1">
      <alignment vertical="center"/>
    </xf>
    <xf numFmtId="1" fontId="5" fillId="0" borderId="58" xfId="0" applyNumberFormat="1" applyFont="1" applyBorder="1" applyAlignment="1">
      <alignment horizontal="center" vertical="center"/>
    </xf>
    <xf numFmtId="0" fontId="9" fillId="0" borderId="8" xfId="0" applyFont="1" applyBorder="1" applyAlignment="1">
      <alignment horizontal="left" wrapText="1"/>
    </xf>
    <xf numFmtId="42" fontId="3" fillId="0" borderId="0" xfId="10" applyNumberFormat="1" applyFont="1" applyAlignment="1">
      <alignment vertical="top" wrapText="1"/>
    </xf>
    <xf numFmtId="171" fontId="19" fillId="0" borderId="2" xfId="11" applyNumberFormat="1" applyFont="1" applyFill="1" applyBorder="1" applyAlignment="1">
      <alignment vertical="top" wrapText="1"/>
    </xf>
    <xf numFmtId="165" fontId="3" fillId="0" borderId="52" xfId="0" applyNumberFormat="1" applyFont="1" applyBorder="1" applyAlignment="1">
      <alignment vertical="center"/>
    </xf>
    <xf numFmtId="165" fontId="3" fillId="0" borderId="55" xfId="0" applyNumberFormat="1" applyFont="1" applyBorder="1" applyAlignment="1">
      <alignment vertical="center"/>
    </xf>
    <xf numFmtId="165" fontId="5" fillId="0" borderId="58" xfId="0" applyNumberFormat="1" applyFont="1" applyBorder="1" applyAlignment="1">
      <alignment horizontal="center" vertical="center" wrapText="1"/>
    </xf>
    <xf numFmtId="165" fontId="5" fillId="0" borderId="59" xfId="0" applyNumberFormat="1" applyFont="1" applyBorder="1" applyAlignment="1">
      <alignment horizontal="center" vertical="center" wrapText="1"/>
    </xf>
    <xf numFmtId="166" fontId="3" fillId="0" borderId="58" xfId="0" applyNumberFormat="1" applyFont="1" applyBorder="1" applyAlignment="1">
      <alignment vertical="center" wrapText="1"/>
    </xf>
    <xf numFmtId="166" fontId="24" fillId="0" borderId="55" xfId="0" applyNumberFormat="1" applyFont="1" applyBorder="1" applyAlignment="1">
      <alignment vertical="center"/>
    </xf>
    <xf numFmtId="0" fontId="5" fillId="0" borderId="42" xfId="0" applyFont="1" applyBorder="1" applyAlignment="1">
      <alignment horizontal="center" vertical="top" wrapText="1"/>
    </xf>
    <xf numFmtId="5" fontId="12" fillId="0" borderId="8" xfId="0" applyNumberFormat="1" applyFont="1" applyBorder="1" applyAlignment="1">
      <alignment horizontal="center" vertical="center"/>
    </xf>
    <xf numFmtId="5" fontId="12" fillId="0" borderId="9" xfId="0" applyNumberFormat="1" applyFont="1" applyBorder="1" applyAlignment="1">
      <alignment horizontal="center" vertical="center"/>
    </xf>
    <xf numFmtId="0" fontId="9" fillId="0" borderId="7" xfId="0" applyFont="1" applyBorder="1" applyAlignment="1">
      <alignment horizontal="left" wrapText="1"/>
    </xf>
    <xf numFmtId="0" fontId="9" fillId="0" borderId="8" xfId="0" applyFont="1" applyBorder="1" applyAlignment="1">
      <alignment horizontal="left"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2" fontId="12" fillId="0" borderId="8" xfId="0"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2" fontId="12" fillId="0" borderId="9" xfId="0" applyNumberFormat="1" applyFont="1" applyBorder="1" applyAlignment="1">
      <alignment horizontal="center" vertical="center" wrapText="1"/>
    </xf>
    <xf numFmtId="165" fontId="12" fillId="0" borderId="9" xfId="0" applyNumberFormat="1" applyFont="1" applyBorder="1" applyAlignment="1">
      <alignment horizontal="center" vertical="center" wrapText="1"/>
    </xf>
    <xf numFmtId="5" fontId="12" fillId="0" borderId="8" xfId="0" applyNumberFormat="1" applyFont="1" applyBorder="1" applyAlignment="1">
      <alignment horizontal="center" vertical="center" wrapText="1"/>
    </xf>
    <xf numFmtId="5" fontId="12" fillId="0" borderId="9" xfId="0" applyNumberFormat="1" applyFont="1" applyBorder="1" applyAlignment="1">
      <alignment horizontal="center" vertical="center" wrapText="1"/>
    </xf>
    <xf numFmtId="5" fontId="12" fillId="0" borderId="7" xfId="0" applyNumberFormat="1" applyFont="1" applyBorder="1" applyAlignment="1">
      <alignment horizontal="center" vertical="center" wrapText="1"/>
    </xf>
    <xf numFmtId="0" fontId="3" fillId="0" borderId="6" xfId="0" applyFont="1" applyBorder="1" applyAlignment="1" applyProtection="1">
      <alignment horizontal="left" vertical="top" wrapText="1"/>
      <protection locked="0"/>
    </xf>
    <xf numFmtId="166" fontId="3" fillId="0" borderId="6" xfId="0" applyNumberFormat="1" applyFont="1" applyBorder="1" applyAlignment="1">
      <alignment horizontal="right" vertical="top"/>
    </xf>
  </cellXfs>
  <cellStyles count="12">
    <cellStyle name="Comma" xfId="1" builtinId="3"/>
    <cellStyle name="Comma 2" xfId="6" xr:uid="{00000000-0005-0000-0000-000001000000}"/>
    <cellStyle name="Comma 3" xfId="3" xr:uid="{00000000-0005-0000-0000-000002000000}"/>
    <cellStyle name="Currency" xfId="11" builtinId="4"/>
    <cellStyle name="Currency 2" xfId="4" xr:uid="{00000000-0005-0000-0000-000004000000}"/>
    <cellStyle name="Normal" xfId="0" builtinId="0"/>
    <cellStyle name="Normal 2" xfId="7" xr:uid="{00000000-0005-0000-0000-000006000000}"/>
    <cellStyle name="Normal 3" xfId="5" xr:uid="{00000000-0005-0000-0000-000007000000}"/>
    <cellStyle name="Normal 4" xfId="9" xr:uid="{00000000-0005-0000-0000-000008000000}"/>
    <cellStyle name="Normal 5" xfId="2" xr:uid="{00000000-0005-0000-0000-000009000000}"/>
    <cellStyle name="Normal_BikePed" xfId="10" xr:uid="{00000000-0005-0000-0000-00000A000000}"/>
    <cellStyle name="Percent 2" xfId="8" xr:uid="{00000000-0005-0000-0000-00000C000000}"/>
  </cellStyles>
  <dxfs count="13">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lor rgb="FFFF0000"/>
      </font>
    </dxf>
    <dxf>
      <font>
        <color rgb="FFFF0000"/>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28576</xdr:colOff>
      <xdr:row>0</xdr:row>
      <xdr:rowOff>66676</xdr:rowOff>
    </xdr:from>
    <xdr:to>
      <xdr:col>2</xdr:col>
      <xdr:colOff>361950</xdr:colOff>
      <xdr:row>0</xdr:row>
      <xdr:rowOff>400050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6" y="66676"/>
          <a:ext cx="333374" cy="333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365759</xdr:colOff>
      <xdr:row>1</xdr:row>
      <xdr:rowOff>19049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333374" cy="333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85"/>
  <sheetViews>
    <sheetView tabSelected="1" zoomScale="98" zoomScaleNormal="100" workbookViewId="0">
      <pane xSplit="9" ySplit="4" topLeftCell="J5" activePane="bottomRight" state="frozen"/>
      <selection pane="topRight" activeCell="G1" sqref="G1"/>
      <selection pane="bottomLeft" activeCell="A5" sqref="A5"/>
      <selection pane="bottomRight" activeCell="C3" sqref="C3:I3"/>
    </sheetView>
  </sheetViews>
  <sheetFormatPr defaultRowHeight="14.4" x14ac:dyDescent="0.3"/>
  <cols>
    <col min="1" max="2" width="0" hidden="1" customWidth="1"/>
    <col min="3" max="3" width="14.6640625" customWidth="1"/>
    <col min="4" max="4" width="12" customWidth="1"/>
    <col min="5" max="6" width="17.5546875" customWidth="1"/>
    <col min="7" max="7" width="13.5546875" customWidth="1"/>
    <col min="8" max="8" width="12.44140625" customWidth="1"/>
    <col min="9" max="9" width="34.5546875" customWidth="1"/>
    <col min="10" max="10" width="55.88671875" customWidth="1"/>
    <col min="11" max="11" width="15.33203125" customWidth="1"/>
    <col min="12" max="12" width="14" customWidth="1"/>
    <col min="13" max="13" width="11.6640625" style="35" hidden="1" customWidth="1"/>
    <col min="14" max="14" width="12.6640625" style="35" hidden="1" customWidth="1"/>
    <col min="15" max="17" width="11.6640625" style="35" hidden="1" customWidth="1"/>
    <col min="18" max="18" width="14.5546875" style="38" customWidth="1"/>
    <col min="19" max="19" width="17.33203125" style="38" customWidth="1"/>
    <col min="20" max="21" width="11.5546875" customWidth="1"/>
    <col min="22" max="22" width="11.6640625" customWidth="1"/>
    <col min="23" max="25" width="12.5546875" customWidth="1"/>
    <col min="26" max="27" width="9.6640625" customWidth="1"/>
    <col min="28" max="28" width="12" customWidth="1"/>
    <col min="29" max="31" width="9.6640625" customWidth="1"/>
    <col min="32" max="32" width="10.44140625" customWidth="1"/>
    <col min="33" max="33" width="13.109375" customWidth="1"/>
    <col min="34" max="35" width="12" customWidth="1"/>
    <col min="36" max="36" width="11.88671875" customWidth="1"/>
    <col min="37" max="37" width="11.109375" customWidth="1"/>
    <col min="38" max="39" width="9.6640625" customWidth="1"/>
    <col min="40" max="40" width="13.33203125" customWidth="1"/>
    <col min="41" max="41" width="9.109375" hidden="1" customWidth="1"/>
    <col min="42" max="42" width="12.6640625" hidden="1" customWidth="1"/>
    <col min="43" max="44" width="12" customWidth="1"/>
    <col min="45" max="45" width="38" style="95" customWidth="1"/>
  </cols>
  <sheetData>
    <row r="1" spans="1:45" s="2" customFormat="1" ht="34.5" customHeight="1" x14ac:dyDescent="0.4">
      <c r="C1" s="1" t="s">
        <v>0</v>
      </c>
      <c r="I1"/>
      <c r="J1"/>
      <c r="K1"/>
      <c r="L1"/>
      <c r="M1" s="36"/>
      <c r="N1" s="36"/>
      <c r="O1" s="36"/>
      <c r="P1" s="36"/>
      <c r="Q1" s="3"/>
      <c r="R1" s="37"/>
      <c r="S1" s="37"/>
      <c r="T1" s="4"/>
      <c r="U1" s="4"/>
      <c r="V1" s="4"/>
      <c r="W1" s="5"/>
      <c r="X1" s="5"/>
      <c r="Y1" s="5"/>
      <c r="Z1" s="7"/>
      <c r="AA1" s="8"/>
      <c r="AB1" s="7"/>
      <c r="AC1" s="5"/>
      <c r="AD1" s="5"/>
      <c r="AE1" s="5"/>
      <c r="AF1" s="10"/>
      <c r="AG1" s="5"/>
      <c r="AH1" s="5"/>
      <c r="AI1" s="5"/>
      <c r="AJ1" s="13"/>
      <c r="AK1" s="4"/>
      <c r="AL1" s="5"/>
      <c r="AM1" s="5"/>
      <c r="AN1" s="5"/>
      <c r="AQ1" s="16"/>
      <c r="AR1" s="16"/>
      <c r="AS1" s="93"/>
    </row>
    <row r="2" spans="1:45" s="2" customFormat="1" ht="15.6" x14ac:dyDescent="0.3">
      <c r="C2" s="84" t="s">
        <v>361</v>
      </c>
      <c r="L2" s="3"/>
      <c r="M2" s="3"/>
      <c r="N2" s="3"/>
      <c r="O2" s="3"/>
      <c r="P2" s="3"/>
      <c r="Q2" s="3"/>
      <c r="R2" s="98"/>
      <c r="S2" s="98"/>
      <c r="T2" s="3"/>
      <c r="U2" s="3"/>
      <c r="V2" s="3"/>
      <c r="W2" s="5"/>
      <c r="X2" s="5"/>
      <c r="Y2" s="5"/>
      <c r="Z2" s="7"/>
      <c r="AA2" s="8"/>
      <c r="AB2" s="7"/>
      <c r="AC2" s="18"/>
      <c r="AD2" s="18"/>
      <c r="AE2" s="18"/>
      <c r="AF2" s="20"/>
      <c r="AG2" s="18"/>
      <c r="AH2" s="18"/>
      <c r="AI2" s="18"/>
      <c r="AJ2" s="13"/>
      <c r="AK2" s="4"/>
      <c r="AL2" s="5"/>
      <c r="AM2" s="5"/>
      <c r="AN2" s="5"/>
      <c r="AQ2" s="16"/>
      <c r="AR2" s="16"/>
      <c r="AS2" s="93"/>
    </row>
    <row r="3" spans="1:45" ht="30" customHeight="1" x14ac:dyDescent="0.3">
      <c r="C3" s="253"/>
      <c r="D3" s="254"/>
      <c r="E3" s="254"/>
      <c r="F3" s="254"/>
      <c r="G3" s="254"/>
      <c r="H3" s="254"/>
      <c r="I3" s="254"/>
      <c r="J3" s="241"/>
      <c r="K3" s="39"/>
      <c r="L3" s="39"/>
      <c r="M3" s="39"/>
      <c r="N3" s="39"/>
      <c r="O3" s="39"/>
      <c r="P3" s="39"/>
      <c r="Q3" s="76"/>
      <c r="R3" s="97">
        <f>SUM(R5:R85)</f>
        <v>399493777</v>
      </c>
      <c r="S3" s="102">
        <f>SUM(S5:S85)</f>
        <v>483986504</v>
      </c>
      <c r="T3" s="255" t="s">
        <v>1</v>
      </c>
      <c r="U3" s="256"/>
      <c r="V3" s="256"/>
      <c r="W3" s="257"/>
      <c r="X3" s="255" t="s">
        <v>2</v>
      </c>
      <c r="Y3" s="257"/>
      <c r="Z3" s="258" t="s">
        <v>3</v>
      </c>
      <c r="AA3" s="259"/>
      <c r="AB3" s="260"/>
      <c r="AC3" s="256" t="s">
        <v>4</v>
      </c>
      <c r="AD3" s="256"/>
      <c r="AE3" s="256"/>
      <c r="AF3" s="261"/>
      <c r="AG3" s="256" t="s">
        <v>5</v>
      </c>
      <c r="AH3" s="256"/>
      <c r="AI3" s="257"/>
      <c r="AJ3" s="262" t="s">
        <v>6</v>
      </c>
      <c r="AK3" s="263"/>
      <c r="AL3" s="262" t="s">
        <v>7</v>
      </c>
      <c r="AM3" s="263"/>
      <c r="AN3" s="151"/>
      <c r="AO3" s="251" t="s">
        <v>8</v>
      </c>
      <c r="AP3" s="252"/>
      <c r="AS3" s="94"/>
    </row>
    <row r="4" spans="1:45" ht="66" customHeight="1" x14ac:dyDescent="0.3">
      <c r="A4" t="s">
        <v>9</v>
      </c>
      <c r="B4" t="s">
        <v>10</v>
      </c>
      <c r="C4" s="115" t="s">
        <v>11</v>
      </c>
      <c r="D4" s="116" t="s">
        <v>12</v>
      </c>
      <c r="E4" s="116" t="s">
        <v>13</v>
      </c>
      <c r="F4" s="116" t="s">
        <v>14</v>
      </c>
      <c r="G4" s="117" t="s">
        <v>15</v>
      </c>
      <c r="H4" s="118" t="s">
        <v>16</v>
      </c>
      <c r="I4" s="117" t="s">
        <v>17</v>
      </c>
      <c r="J4" s="117" t="s">
        <v>18</v>
      </c>
      <c r="K4" s="119" t="s">
        <v>19</v>
      </c>
      <c r="L4" s="119" t="s">
        <v>20</v>
      </c>
      <c r="M4" s="119" t="s">
        <v>21</v>
      </c>
      <c r="N4" s="119" t="s">
        <v>22</v>
      </c>
      <c r="O4" s="119" t="s">
        <v>23</v>
      </c>
      <c r="P4" s="119" t="s">
        <v>24</v>
      </c>
      <c r="Q4" s="119" t="s">
        <v>25</v>
      </c>
      <c r="R4" s="120" t="s">
        <v>26</v>
      </c>
      <c r="S4" s="119" t="s">
        <v>27</v>
      </c>
      <c r="T4" s="121" t="s">
        <v>28</v>
      </c>
      <c r="U4" s="119" t="s">
        <v>29</v>
      </c>
      <c r="V4" s="119" t="s">
        <v>30</v>
      </c>
      <c r="W4" s="122" t="s">
        <v>31</v>
      </c>
      <c r="X4" s="119" t="s">
        <v>32</v>
      </c>
      <c r="Y4" s="122" t="s">
        <v>33</v>
      </c>
      <c r="Z4" s="123" t="s">
        <v>34</v>
      </c>
      <c r="AA4" s="123" t="s">
        <v>35</v>
      </c>
      <c r="AB4" s="122" t="s">
        <v>36</v>
      </c>
      <c r="AC4" s="123" t="s">
        <v>37</v>
      </c>
      <c r="AD4" s="123" t="s">
        <v>38</v>
      </c>
      <c r="AE4" s="124" t="s">
        <v>39</v>
      </c>
      <c r="AF4" s="124" t="s">
        <v>40</v>
      </c>
      <c r="AG4" s="125" t="s">
        <v>41</v>
      </c>
      <c r="AH4" s="123" t="s">
        <v>42</v>
      </c>
      <c r="AI4" s="122" t="s">
        <v>43</v>
      </c>
      <c r="AJ4" s="123" t="s">
        <v>44</v>
      </c>
      <c r="AK4" s="122" t="s">
        <v>45</v>
      </c>
      <c r="AL4" s="250" t="s">
        <v>46</v>
      </c>
      <c r="AM4" s="171" t="s">
        <v>47</v>
      </c>
      <c r="AN4" s="150" t="s">
        <v>48</v>
      </c>
      <c r="AO4" s="123" t="s">
        <v>49</v>
      </c>
      <c r="AP4" s="122" t="s">
        <v>50</v>
      </c>
      <c r="AQ4" s="186" t="s">
        <v>51</v>
      </c>
      <c r="AR4" s="186" t="s">
        <v>52</v>
      </c>
      <c r="AS4" s="126" t="s">
        <v>53</v>
      </c>
    </row>
    <row r="5" spans="1:45" ht="30" customHeight="1" x14ac:dyDescent="0.3">
      <c r="A5">
        <v>1</v>
      </c>
      <c r="B5">
        <v>40</v>
      </c>
      <c r="C5" s="107" t="s">
        <v>191</v>
      </c>
      <c r="D5" s="127" t="s">
        <v>162</v>
      </c>
      <c r="E5" s="104" t="s">
        <v>80</v>
      </c>
      <c r="F5" s="104"/>
      <c r="G5" s="265" t="s">
        <v>192</v>
      </c>
      <c r="H5" s="265" t="s">
        <v>82</v>
      </c>
      <c r="I5" s="265" t="s">
        <v>193</v>
      </c>
      <c r="J5" s="104" t="s">
        <v>194</v>
      </c>
      <c r="K5" s="105">
        <v>1047600</v>
      </c>
      <c r="L5" s="182">
        <f>SUM(M5:Q5)</f>
        <v>698164</v>
      </c>
      <c r="M5" s="108"/>
      <c r="N5" s="108">
        <v>698164</v>
      </c>
      <c r="O5" s="108"/>
      <c r="P5" s="108"/>
      <c r="Q5" s="108"/>
      <c r="R5" s="128">
        <v>698164</v>
      </c>
      <c r="S5" s="191">
        <v>698164</v>
      </c>
      <c r="T5" s="109">
        <v>1209</v>
      </c>
      <c r="U5" s="266"/>
      <c r="V5" s="266"/>
      <c r="W5" s="110">
        <v>67.979958085891525</v>
      </c>
      <c r="X5" s="174">
        <v>0.3573534665183522</v>
      </c>
      <c r="Y5" s="110">
        <v>49.246361321961288</v>
      </c>
      <c r="Z5" s="111"/>
      <c r="AA5" s="111"/>
      <c r="AB5" s="112"/>
      <c r="AC5" s="111"/>
      <c r="AD5" s="172"/>
      <c r="AE5" s="172"/>
      <c r="AF5" s="112"/>
      <c r="AG5" s="111"/>
      <c r="AH5" s="111"/>
      <c r="AI5" s="112"/>
      <c r="AJ5" s="166"/>
      <c r="AK5" s="167"/>
      <c r="AL5" s="111">
        <v>6</v>
      </c>
      <c r="AM5" s="169">
        <v>5</v>
      </c>
      <c r="AN5" s="113">
        <f>Z5+AA5+AB5+AC5+AD5+AE5+AF5+AG5+AH5+AI5+AJ5+AK5+AL5+AM5</f>
        <v>11</v>
      </c>
      <c r="AO5" s="129" t="s">
        <v>60</v>
      </c>
      <c r="AP5" s="164" t="s">
        <v>60</v>
      </c>
      <c r="AQ5" s="149">
        <f>W5+AN5</f>
        <v>78.979958085891525</v>
      </c>
      <c r="AR5" s="149">
        <f>Y5+AN5</f>
        <v>60.246361321961288</v>
      </c>
      <c r="AS5" s="114"/>
    </row>
    <row r="6" spans="1:45" ht="30" customHeight="1" x14ac:dyDescent="0.3">
      <c r="A6">
        <v>2</v>
      </c>
      <c r="B6">
        <v>5</v>
      </c>
      <c r="C6" s="22" t="s">
        <v>78</v>
      </c>
      <c r="D6" s="23" t="s">
        <v>79</v>
      </c>
      <c r="E6" s="24" t="s">
        <v>80</v>
      </c>
      <c r="F6" s="24"/>
      <c r="G6" s="92" t="s">
        <v>81</v>
      </c>
      <c r="H6" s="92" t="s">
        <v>82</v>
      </c>
      <c r="I6" s="92" t="s">
        <v>83</v>
      </c>
      <c r="J6" s="24" t="s">
        <v>84</v>
      </c>
      <c r="K6" s="106">
        <v>222000</v>
      </c>
      <c r="L6" s="182">
        <f>SUM(M6:Q6)</f>
        <v>148000</v>
      </c>
      <c r="M6" s="25"/>
      <c r="N6" s="25">
        <v>148000</v>
      </c>
      <c r="O6" s="25"/>
      <c r="P6" s="25"/>
      <c r="Q6" s="25"/>
      <c r="R6" s="100">
        <v>148000</v>
      </c>
      <c r="S6" s="192">
        <v>148000</v>
      </c>
      <c r="T6" s="77">
        <v>1323</v>
      </c>
      <c r="U6" s="103"/>
      <c r="V6" s="103"/>
      <c r="W6" s="110">
        <v>41.840180654839429</v>
      </c>
      <c r="X6" s="174">
        <v>0.32944145054265939</v>
      </c>
      <c r="Y6" s="110">
        <v>49.304815007779503</v>
      </c>
      <c r="Z6" s="28">
        <v>14</v>
      </c>
      <c r="AA6" s="111">
        <v>0</v>
      </c>
      <c r="AB6" s="29">
        <v>0</v>
      </c>
      <c r="AC6" s="28"/>
      <c r="AD6" s="30"/>
      <c r="AE6" s="30"/>
      <c r="AF6" s="29"/>
      <c r="AG6" s="28"/>
      <c r="AH6" s="28"/>
      <c r="AI6" s="29"/>
      <c r="AJ6" s="31"/>
      <c r="AK6" s="33"/>
      <c r="AL6" s="28">
        <v>6</v>
      </c>
      <c r="AM6" s="169">
        <v>10</v>
      </c>
      <c r="AN6" s="113">
        <f>Z6+AA6+AB6+AC6+AD6+AE6+AF6+AG6+AH6+AI6+AJ6+AK6+AL6+AM6</f>
        <v>30</v>
      </c>
      <c r="AO6" s="32" t="s">
        <v>60</v>
      </c>
      <c r="AP6" s="91" t="s">
        <v>60</v>
      </c>
      <c r="AQ6" s="149">
        <f>W6+AN6</f>
        <v>71.840180654839429</v>
      </c>
      <c r="AR6" s="149">
        <f>Y6+AN6</f>
        <v>79.304815007779496</v>
      </c>
      <c r="AS6" s="96"/>
    </row>
    <row r="7" spans="1:45" ht="30" customHeight="1" x14ac:dyDescent="0.3">
      <c r="A7">
        <v>3</v>
      </c>
      <c r="B7">
        <v>43</v>
      </c>
      <c r="C7" s="22" t="s">
        <v>199</v>
      </c>
      <c r="D7" s="23" t="s">
        <v>105</v>
      </c>
      <c r="E7" s="23" t="s">
        <v>119</v>
      </c>
      <c r="F7" s="23"/>
      <c r="G7" s="92" t="s">
        <v>200</v>
      </c>
      <c r="H7" s="92" t="s">
        <v>201</v>
      </c>
      <c r="I7" s="92" t="s">
        <v>202</v>
      </c>
      <c r="J7" s="24" t="s">
        <v>203</v>
      </c>
      <c r="K7" s="106">
        <v>30032575</v>
      </c>
      <c r="L7" s="182">
        <f>SUM(M7:Q7)</f>
        <v>9919200</v>
      </c>
      <c r="M7" s="25"/>
      <c r="N7" s="25">
        <v>9919200</v>
      </c>
      <c r="O7" s="25"/>
      <c r="P7" s="25"/>
      <c r="Q7" s="25"/>
      <c r="R7" s="100"/>
      <c r="S7" s="193">
        <v>9919200</v>
      </c>
      <c r="T7" s="77">
        <v>4668</v>
      </c>
      <c r="U7" s="103"/>
      <c r="V7" s="103"/>
      <c r="W7" s="110">
        <v>26.666081839314913</v>
      </c>
      <c r="X7" s="174">
        <v>22.596279282372727</v>
      </c>
      <c r="Y7" s="110">
        <v>19.138100447400738</v>
      </c>
      <c r="Z7" s="28"/>
      <c r="AA7" s="111"/>
      <c r="AB7" s="29"/>
      <c r="AC7" s="28"/>
      <c r="AD7" s="30"/>
      <c r="AE7" s="30"/>
      <c r="AF7" s="29"/>
      <c r="AG7" s="28">
        <v>8</v>
      </c>
      <c r="AH7" s="28">
        <v>8</v>
      </c>
      <c r="AI7" s="29">
        <v>6</v>
      </c>
      <c r="AJ7" s="31"/>
      <c r="AK7" s="33"/>
      <c r="AL7" s="28">
        <v>8</v>
      </c>
      <c r="AM7" s="169">
        <v>10</v>
      </c>
      <c r="AN7" s="113">
        <f>Z7+AA7+AB7+AC7+AD7+AE7+AF7+AG7+AH7+AI7+AJ7+AK7+AL7+AM7</f>
        <v>40</v>
      </c>
      <c r="AO7" s="32" t="s">
        <v>60</v>
      </c>
      <c r="AP7" s="91" t="s">
        <v>60</v>
      </c>
      <c r="AQ7" s="149">
        <f>W7+AN7</f>
        <v>66.666081839314913</v>
      </c>
      <c r="AR7" s="149">
        <f>Y7+AN7</f>
        <v>59.138100447400738</v>
      </c>
      <c r="AS7" s="96" t="s">
        <v>204</v>
      </c>
    </row>
    <row r="8" spans="1:45" ht="30" customHeight="1" x14ac:dyDescent="0.3">
      <c r="A8">
        <v>4</v>
      </c>
      <c r="B8">
        <v>10</v>
      </c>
      <c r="C8" s="22" t="s">
        <v>78</v>
      </c>
      <c r="D8" s="23" t="s">
        <v>85</v>
      </c>
      <c r="E8" s="24" t="s">
        <v>80</v>
      </c>
      <c r="F8" s="24"/>
      <c r="G8" s="23" t="s">
        <v>103</v>
      </c>
      <c r="H8" s="24" t="s">
        <v>82</v>
      </c>
      <c r="I8" s="24" t="s">
        <v>104</v>
      </c>
      <c r="J8" s="24" t="s">
        <v>84</v>
      </c>
      <c r="K8" s="106">
        <v>162000</v>
      </c>
      <c r="L8" s="182">
        <f>SUM(M8:Q8)</f>
        <v>108000</v>
      </c>
      <c r="M8" s="25"/>
      <c r="N8" s="25">
        <v>108000</v>
      </c>
      <c r="O8" s="25"/>
      <c r="P8" s="25"/>
      <c r="Q8" s="25"/>
      <c r="R8" s="100">
        <v>108000</v>
      </c>
      <c r="S8" s="192">
        <v>108000</v>
      </c>
      <c r="T8" s="77">
        <v>1140</v>
      </c>
      <c r="U8" s="103"/>
      <c r="V8" s="103"/>
      <c r="W8" s="110">
        <v>42.88411149352595</v>
      </c>
      <c r="X8" s="174">
        <v>0.45312789632341965</v>
      </c>
      <c r="Y8" s="110">
        <v>49.046315689896929</v>
      </c>
      <c r="Z8" s="28">
        <v>14</v>
      </c>
      <c r="AA8" s="111">
        <v>0</v>
      </c>
      <c r="AB8" s="29">
        <v>0</v>
      </c>
      <c r="AC8" s="28"/>
      <c r="AD8" s="30"/>
      <c r="AE8" s="30"/>
      <c r="AF8" s="29"/>
      <c r="AG8" s="28"/>
      <c r="AH8" s="28"/>
      <c r="AI8" s="27"/>
      <c r="AJ8" s="31"/>
      <c r="AK8" s="33"/>
      <c r="AL8" s="28">
        <v>4</v>
      </c>
      <c r="AM8" s="169">
        <v>5</v>
      </c>
      <c r="AN8" s="113">
        <f>Z8+AA8+AB8+AC8+AD8+AE8+AF8+AG8+AH8+AI8+AJ8+AK8+AL8+AM8</f>
        <v>23</v>
      </c>
      <c r="AO8" s="32" t="s">
        <v>59</v>
      </c>
      <c r="AP8" s="91" t="s">
        <v>60</v>
      </c>
      <c r="AQ8" s="149">
        <f>W8+AN8</f>
        <v>65.88411149352595</v>
      </c>
      <c r="AR8" s="149">
        <f>Y8+AN8</f>
        <v>72.046315689896929</v>
      </c>
      <c r="AS8" s="96"/>
    </row>
    <row r="9" spans="1:45" ht="30" customHeight="1" x14ac:dyDescent="0.3">
      <c r="A9">
        <v>5</v>
      </c>
      <c r="B9">
        <v>13</v>
      </c>
      <c r="C9" s="22" t="s">
        <v>78</v>
      </c>
      <c r="D9" s="23" t="s">
        <v>94</v>
      </c>
      <c r="E9" s="24" t="s">
        <v>80</v>
      </c>
      <c r="F9" s="24"/>
      <c r="G9" s="23" t="s">
        <v>110</v>
      </c>
      <c r="H9" s="24" t="s">
        <v>82</v>
      </c>
      <c r="I9" s="24" t="s">
        <v>111</v>
      </c>
      <c r="J9" s="24" t="s">
        <v>84</v>
      </c>
      <c r="K9" s="106">
        <v>222000</v>
      </c>
      <c r="L9" s="182">
        <f>SUM(M9:Q9)</f>
        <v>148000</v>
      </c>
      <c r="M9" s="25"/>
      <c r="N9" s="25">
        <v>148000</v>
      </c>
      <c r="O9" s="25"/>
      <c r="P9" s="25"/>
      <c r="Q9" s="25"/>
      <c r="R9" s="100">
        <v>148000</v>
      </c>
      <c r="S9" s="192">
        <v>148000</v>
      </c>
      <c r="T9" s="77">
        <v>893</v>
      </c>
      <c r="U9" s="103"/>
      <c r="V9" s="103"/>
      <c r="W9" s="110">
        <v>44.334555696707049</v>
      </c>
      <c r="X9" s="174">
        <v>0.35487348623863502</v>
      </c>
      <c r="Y9" s="110">
        <v>49.25155212071877</v>
      </c>
      <c r="Z9" s="28">
        <v>14</v>
      </c>
      <c r="AA9" s="111">
        <v>0</v>
      </c>
      <c r="AB9" s="29">
        <v>0</v>
      </c>
      <c r="AC9" s="28"/>
      <c r="AD9" s="30"/>
      <c r="AE9" s="30"/>
      <c r="AF9" s="29"/>
      <c r="AG9" s="28"/>
      <c r="AH9" s="28"/>
      <c r="AI9" s="27"/>
      <c r="AJ9" s="31"/>
      <c r="AK9" s="33"/>
      <c r="AL9" s="28">
        <v>6</v>
      </c>
      <c r="AM9" s="169">
        <v>1</v>
      </c>
      <c r="AN9" s="113">
        <f>Z9+AA9+AB9+AC9+AD9+AE9+AF9+AG9+AH9+AI9+AJ9+AK9+AL9+AM9</f>
        <v>21</v>
      </c>
      <c r="AO9" s="32" t="s">
        <v>59</v>
      </c>
      <c r="AP9" s="91" t="s">
        <v>60</v>
      </c>
      <c r="AQ9" s="149">
        <f>W9+AN9</f>
        <v>65.334555696707042</v>
      </c>
      <c r="AR9" s="149">
        <f>Y9+AN9</f>
        <v>70.25155212071877</v>
      </c>
      <c r="AS9" s="96"/>
    </row>
    <row r="10" spans="1:45" ht="30" customHeight="1" x14ac:dyDescent="0.3">
      <c r="A10">
        <v>6</v>
      </c>
      <c r="B10">
        <v>7</v>
      </c>
      <c r="C10" s="22" t="s">
        <v>78</v>
      </c>
      <c r="D10" s="23" t="s">
        <v>91</v>
      </c>
      <c r="E10" s="24" t="s">
        <v>80</v>
      </c>
      <c r="F10" s="24"/>
      <c r="G10" s="23" t="s">
        <v>92</v>
      </c>
      <c r="H10" s="24" t="s">
        <v>82</v>
      </c>
      <c r="I10" s="24" t="s">
        <v>93</v>
      </c>
      <c r="J10" s="24" t="s">
        <v>84</v>
      </c>
      <c r="K10" s="106">
        <v>180000</v>
      </c>
      <c r="L10" s="182">
        <f>SUM(M10:Q10)</f>
        <v>120000</v>
      </c>
      <c r="M10" s="25"/>
      <c r="N10" s="25">
        <v>120000</v>
      </c>
      <c r="O10" s="25"/>
      <c r="P10" s="25"/>
      <c r="Q10" s="25"/>
      <c r="R10" s="100">
        <v>120000</v>
      </c>
      <c r="S10" s="192">
        <v>120000</v>
      </c>
      <c r="T10" s="77">
        <v>1897</v>
      </c>
      <c r="U10" s="103"/>
      <c r="V10" s="103"/>
      <c r="W10" s="110">
        <v>38.727798916010244</v>
      </c>
      <c r="X10" s="174">
        <v>0.47234589288128426</v>
      </c>
      <c r="Y10" s="110">
        <v>49.006272738101394</v>
      </c>
      <c r="Z10" s="28">
        <v>14</v>
      </c>
      <c r="AA10" s="111">
        <v>0</v>
      </c>
      <c r="AB10" s="29">
        <v>0</v>
      </c>
      <c r="AC10" s="28"/>
      <c r="AD10" s="30"/>
      <c r="AE10" s="30"/>
      <c r="AF10" s="29"/>
      <c r="AG10" s="28"/>
      <c r="AH10" s="28"/>
      <c r="AI10" s="27"/>
      <c r="AJ10" s="31"/>
      <c r="AK10" s="33"/>
      <c r="AL10" s="28">
        <v>2</v>
      </c>
      <c r="AM10" s="169">
        <v>10</v>
      </c>
      <c r="AN10" s="113">
        <f>Z10+AA10+AB10+AC10+AD10+AE10+AF10+AG10+AH10+AI10+AJ10+AK10+AL10+AM10</f>
        <v>26</v>
      </c>
      <c r="AO10" s="32" t="s">
        <v>59</v>
      </c>
      <c r="AP10" s="91" t="s">
        <v>60</v>
      </c>
      <c r="AQ10" s="149">
        <f>W10+AN10</f>
        <v>64.727798916010244</v>
      </c>
      <c r="AR10" s="149">
        <f>Y10+AN10</f>
        <v>75.006272738101387</v>
      </c>
      <c r="AS10" s="96"/>
    </row>
    <row r="11" spans="1:45" ht="30" customHeight="1" x14ac:dyDescent="0.3">
      <c r="A11">
        <v>7</v>
      </c>
      <c r="B11">
        <v>3</v>
      </c>
      <c r="C11" s="22" t="s">
        <v>54</v>
      </c>
      <c r="D11" s="23" t="s">
        <v>62</v>
      </c>
      <c r="E11" s="24" t="s">
        <v>63</v>
      </c>
      <c r="F11" s="24"/>
      <c r="G11" s="23" t="s">
        <v>68</v>
      </c>
      <c r="H11" s="24" t="s">
        <v>63</v>
      </c>
      <c r="I11" s="24" t="s">
        <v>69</v>
      </c>
      <c r="J11" s="24" t="s">
        <v>70</v>
      </c>
      <c r="K11" s="106">
        <v>68107815</v>
      </c>
      <c r="L11" s="182">
        <f>SUM(M11:Q11)</f>
        <v>68107815</v>
      </c>
      <c r="M11" s="25"/>
      <c r="N11" s="25"/>
      <c r="O11" s="25"/>
      <c r="P11" s="25">
        <v>68107815</v>
      </c>
      <c r="Q11" s="25"/>
      <c r="R11" s="100">
        <v>68107815</v>
      </c>
      <c r="S11" s="192">
        <v>68107815</v>
      </c>
      <c r="T11" s="77">
        <v>1695.9636734639853</v>
      </c>
      <c r="U11" s="103">
        <v>3012</v>
      </c>
      <c r="V11" s="103">
        <v>157</v>
      </c>
      <c r="W11" s="110">
        <v>19.499441514318491</v>
      </c>
      <c r="X11" s="174">
        <v>3.5365635945260423</v>
      </c>
      <c r="Y11" s="110">
        <v>43.022320080447294</v>
      </c>
      <c r="Z11" s="28"/>
      <c r="AA11" s="111"/>
      <c r="AB11" s="29"/>
      <c r="AC11" s="28"/>
      <c r="AD11" s="30"/>
      <c r="AE11" s="30"/>
      <c r="AF11" s="29"/>
      <c r="AG11" s="28"/>
      <c r="AH11" s="28"/>
      <c r="AI11" s="27"/>
      <c r="AJ11" s="31">
        <v>20</v>
      </c>
      <c r="AK11" s="33">
        <v>5</v>
      </c>
      <c r="AL11" s="28">
        <v>10</v>
      </c>
      <c r="AM11" s="169">
        <v>10</v>
      </c>
      <c r="AN11" s="113">
        <f>Z11+AA11+AB11+AC11+AD11+AE11+AF11+AG11+AH11+AI11+AJ11+AK11+AL11+AM11</f>
        <v>45</v>
      </c>
      <c r="AO11" s="32" t="s">
        <v>59</v>
      </c>
      <c r="AP11" s="91" t="s">
        <v>71</v>
      </c>
      <c r="AQ11" s="149">
        <f>W11+AN11</f>
        <v>64.499441514318491</v>
      </c>
      <c r="AR11" s="149">
        <f>Y11+AN11</f>
        <v>88.022320080447287</v>
      </c>
      <c r="AS11" s="163" t="s">
        <v>72</v>
      </c>
    </row>
    <row r="12" spans="1:45" ht="30" customHeight="1" x14ac:dyDescent="0.3">
      <c r="A12">
        <v>8</v>
      </c>
      <c r="B12">
        <v>19</v>
      </c>
      <c r="C12" s="22" t="s">
        <v>78</v>
      </c>
      <c r="D12" s="23" t="s">
        <v>55</v>
      </c>
      <c r="E12" s="24" t="s">
        <v>80</v>
      </c>
      <c r="F12" s="24"/>
      <c r="G12" s="92" t="s">
        <v>131</v>
      </c>
      <c r="H12" s="92" t="s">
        <v>82</v>
      </c>
      <c r="I12" s="92" t="s">
        <v>132</v>
      </c>
      <c r="J12" s="24" t="s">
        <v>84</v>
      </c>
      <c r="K12" s="106">
        <v>1590000</v>
      </c>
      <c r="L12" s="182">
        <f>SUM(M12:Q12)</f>
        <v>1060000</v>
      </c>
      <c r="M12" s="25"/>
      <c r="N12" s="25">
        <v>1060000</v>
      </c>
      <c r="O12" s="25"/>
      <c r="P12" s="25"/>
      <c r="Q12" s="25"/>
      <c r="R12" s="100">
        <v>1060000</v>
      </c>
      <c r="S12" s="192">
        <v>1060000</v>
      </c>
      <c r="T12" s="77">
        <v>860</v>
      </c>
      <c r="U12" s="103"/>
      <c r="V12" s="103"/>
      <c r="W12" s="110">
        <v>44.532018970882078</v>
      </c>
      <c r="X12" s="174">
        <v>0.2140734217676829</v>
      </c>
      <c r="Y12" s="110">
        <v>49.547157112006197</v>
      </c>
      <c r="Z12" s="28">
        <v>14</v>
      </c>
      <c r="AA12" s="111">
        <v>0</v>
      </c>
      <c r="AB12" s="29">
        <v>0</v>
      </c>
      <c r="AC12" s="28"/>
      <c r="AD12" s="30"/>
      <c r="AE12" s="30"/>
      <c r="AF12" s="29"/>
      <c r="AG12" s="28"/>
      <c r="AH12" s="28"/>
      <c r="AI12" s="29"/>
      <c r="AJ12" s="31"/>
      <c r="AK12" s="33"/>
      <c r="AL12" s="28">
        <v>2</v>
      </c>
      <c r="AM12" s="169">
        <v>1</v>
      </c>
      <c r="AN12" s="113">
        <f>Z12+AA12+AB12+AC12+AD12+AE12+AF12+AG12+AH12+AI12+AJ12+AK12+AL12+AM12</f>
        <v>17</v>
      </c>
      <c r="AO12" s="32" t="s">
        <v>60</v>
      </c>
      <c r="AP12" s="91" t="s">
        <v>60</v>
      </c>
      <c r="AQ12" s="149">
        <f>W12+AN12</f>
        <v>61.532018970882078</v>
      </c>
      <c r="AR12" s="149">
        <f>Y12+AN12</f>
        <v>66.547157112006204</v>
      </c>
      <c r="AS12" s="96"/>
    </row>
    <row r="13" spans="1:45" ht="30" customHeight="1" x14ac:dyDescent="0.3">
      <c r="A13">
        <v>9</v>
      </c>
      <c r="B13">
        <v>12</v>
      </c>
      <c r="C13" s="22" t="s">
        <v>78</v>
      </c>
      <c r="D13" s="23" t="s">
        <v>105</v>
      </c>
      <c r="E13" s="24" t="s">
        <v>80</v>
      </c>
      <c r="F13" s="24"/>
      <c r="G13" s="23" t="s">
        <v>108</v>
      </c>
      <c r="H13" s="24" t="s">
        <v>82</v>
      </c>
      <c r="I13" s="24" t="s">
        <v>109</v>
      </c>
      <c r="J13" s="24" t="s">
        <v>84</v>
      </c>
      <c r="K13" s="106">
        <v>480000</v>
      </c>
      <c r="L13" s="182">
        <f>SUM(M13:Q13)</f>
        <v>320000</v>
      </c>
      <c r="M13" s="25"/>
      <c r="N13" s="25">
        <v>320000</v>
      </c>
      <c r="O13" s="25"/>
      <c r="P13" s="25"/>
      <c r="Q13" s="25"/>
      <c r="R13" s="100">
        <v>320000</v>
      </c>
      <c r="S13" s="192">
        <v>320000</v>
      </c>
      <c r="T13" s="77">
        <v>1761</v>
      </c>
      <c r="U13" s="103"/>
      <c r="V13" s="103"/>
      <c r="W13" s="110">
        <v>39.443628227262224</v>
      </c>
      <c r="X13" s="174">
        <v>0.43853475113226209</v>
      </c>
      <c r="Y13" s="110">
        <v>49.076744075148781</v>
      </c>
      <c r="Z13" s="28">
        <v>10</v>
      </c>
      <c r="AA13" s="111">
        <v>0</v>
      </c>
      <c r="AB13" s="29">
        <v>0</v>
      </c>
      <c r="AC13" s="28"/>
      <c r="AD13" s="30"/>
      <c r="AE13" s="30"/>
      <c r="AF13" s="27"/>
      <c r="AG13" s="28"/>
      <c r="AH13" s="28"/>
      <c r="AI13" s="29"/>
      <c r="AJ13" s="31"/>
      <c r="AK13" s="33"/>
      <c r="AL13" s="28">
        <v>2</v>
      </c>
      <c r="AM13" s="169">
        <v>10</v>
      </c>
      <c r="AN13" s="113">
        <f>Z13+AA13+AB13+AC13+AD13+AE13+AF13+AG13+AH13+AI13+AJ13+AK13+AL13+AM13</f>
        <v>22</v>
      </c>
      <c r="AO13" s="32" t="s">
        <v>60</v>
      </c>
      <c r="AP13" s="91" t="s">
        <v>60</v>
      </c>
      <c r="AQ13" s="149">
        <f>W13+AN13</f>
        <v>61.443628227262224</v>
      </c>
      <c r="AR13" s="149">
        <f>Y13+AN13</f>
        <v>71.076744075148781</v>
      </c>
      <c r="AS13" s="96"/>
    </row>
    <row r="14" spans="1:45" ht="30" customHeight="1" x14ac:dyDescent="0.3">
      <c r="A14">
        <v>10</v>
      </c>
      <c r="B14">
        <v>50</v>
      </c>
      <c r="C14" s="22" t="s">
        <v>199</v>
      </c>
      <c r="D14" s="23" t="s">
        <v>94</v>
      </c>
      <c r="E14" s="23" t="s">
        <v>86</v>
      </c>
      <c r="F14" s="23" t="s">
        <v>223</v>
      </c>
      <c r="G14" s="23" t="s">
        <v>224</v>
      </c>
      <c r="H14" s="24" t="s">
        <v>225</v>
      </c>
      <c r="I14" s="24" t="s">
        <v>226</v>
      </c>
      <c r="J14" s="203" t="s">
        <v>227</v>
      </c>
      <c r="K14" s="106">
        <v>30221000</v>
      </c>
      <c r="L14" s="182">
        <f>SUM(M14:Q14)</f>
        <v>28751000</v>
      </c>
      <c r="M14" s="25">
        <v>1758000</v>
      </c>
      <c r="N14" s="25"/>
      <c r="O14" s="25"/>
      <c r="P14" s="25"/>
      <c r="Q14" s="25">
        <v>26993000</v>
      </c>
      <c r="R14" s="100"/>
      <c r="S14" s="199">
        <v>1758000</v>
      </c>
      <c r="T14" s="77">
        <v>7835</v>
      </c>
      <c r="U14" s="103"/>
      <c r="V14" s="103"/>
      <c r="W14" s="110">
        <v>17.407455822006408</v>
      </c>
      <c r="X14" s="174">
        <v>42.979661571937086</v>
      </c>
      <c r="Y14" s="110">
        <v>8.0477084686004918</v>
      </c>
      <c r="Z14" s="28"/>
      <c r="AA14" s="111"/>
      <c r="AB14" s="29"/>
      <c r="AC14" s="28"/>
      <c r="AD14" s="30"/>
      <c r="AE14" s="30"/>
      <c r="AF14" s="29"/>
      <c r="AG14" s="28">
        <v>6</v>
      </c>
      <c r="AH14" s="28">
        <v>8</v>
      </c>
      <c r="AI14" s="27">
        <v>10</v>
      </c>
      <c r="AJ14" s="28"/>
      <c r="AK14" s="29"/>
      <c r="AL14" s="28">
        <v>10</v>
      </c>
      <c r="AM14" s="169">
        <v>10</v>
      </c>
      <c r="AN14" s="113">
        <f>Z14+AA14+AB14+AC14+AD14+AE14+AF14+AG14+AH14+AI14+AJ14+AK14+AL14+AM14</f>
        <v>44</v>
      </c>
      <c r="AO14" s="32" t="s">
        <v>59</v>
      </c>
      <c r="AP14" s="91" t="s">
        <v>60</v>
      </c>
      <c r="AQ14" s="149">
        <f>W14+AN14</f>
        <v>61.407455822006412</v>
      </c>
      <c r="AR14" s="149">
        <f>Y14+AN14</f>
        <v>52.04770846860049</v>
      </c>
      <c r="AS14" s="96" t="s">
        <v>228</v>
      </c>
    </row>
    <row r="15" spans="1:45" ht="30" customHeight="1" x14ac:dyDescent="0.3">
      <c r="A15">
        <v>11</v>
      </c>
      <c r="B15">
        <v>48</v>
      </c>
      <c r="C15" s="22" t="s">
        <v>191</v>
      </c>
      <c r="D15" s="23" t="s">
        <v>100</v>
      </c>
      <c r="E15" s="24" t="s">
        <v>80</v>
      </c>
      <c r="F15" s="24"/>
      <c r="G15" s="92" t="s">
        <v>216</v>
      </c>
      <c r="H15" s="92" t="s">
        <v>82</v>
      </c>
      <c r="I15" s="92" t="s">
        <v>217</v>
      </c>
      <c r="J15" s="24" t="s">
        <v>218</v>
      </c>
      <c r="K15" s="106">
        <v>5892000</v>
      </c>
      <c r="L15" s="182">
        <f>SUM(M15:Q15)</f>
        <v>3928000</v>
      </c>
      <c r="M15" s="25"/>
      <c r="N15" s="25">
        <v>3928000</v>
      </c>
      <c r="O15" s="25"/>
      <c r="P15" s="25"/>
      <c r="Q15" s="25"/>
      <c r="R15" s="100">
        <v>3928000</v>
      </c>
      <c r="S15" s="192">
        <v>3928000</v>
      </c>
      <c r="T15" s="77">
        <v>3108</v>
      </c>
      <c r="U15" s="103"/>
      <c r="V15" s="103"/>
      <c r="W15" s="110">
        <v>52.640103148812692</v>
      </c>
      <c r="X15" s="174">
        <v>0.97278316805178622</v>
      </c>
      <c r="Y15" s="110">
        <v>47.974984594854881</v>
      </c>
      <c r="Z15" s="28"/>
      <c r="AA15" s="111"/>
      <c r="AB15" s="29"/>
      <c r="AC15" s="28"/>
      <c r="AD15" s="34"/>
      <c r="AE15" s="34"/>
      <c r="AF15" s="27"/>
      <c r="AG15" s="28"/>
      <c r="AH15" s="28"/>
      <c r="AI15" s="29"/>
      <c r="AJ15" s="31"/>
      <c r="AK15" s="33"/>
      <c r="AL15" s="28">
        <v>2</v>
      </c>
      <c r="AM15" s="169">
        <v>5</v>
      </c>
      <c r="AN15" s="113">
        <f>Z15+AA15+AB15+AC15+AD15+AE15+AF15+AG15+AH15+AI15+AJ15+AK15+AL15+AM15</f>
        <v>7</v>
      </c>
      <c r="AO15" s="32" t="s">
        <v>60</v>
      </c>
      <c r="AP15" s="91" t="s">
        <v>60</v>
      </c>
      <c r="AQ15" s="149">
        <f>W15+AN15</f>
        <v>59.640103148812692</v>
      </c>
      <c r="AR15" s="149">
        <f>Y15+AN15</f>
        <v>54.974984594854881</v>
      </c>
      <c r="AS15" s="96"/>
    </row>
    <row r="16" spans="1:45" ht="30" customHeight="1" x14ac:dyDescent="0.3">
      <c r="A16">
        <v>12</v>
      </c>
      <c r="B16">
        <v>15</v>
      </c>
      <c r="C16" s="22" t="s">
        <v>78</v>
      </c>
      <c r="D16" s="23" t="s">
        <v>105</v>
      </c>
      <c r="E16" s="24" t="s">
        <v>80</v>
      </c>
      <c r="F16" s="24"/>
      <c r="G16" s="23" t="s">
        <v>115</v>
      </c>
      <c r="H16" s="24" t="s">
        <v>82</v>
      </c>
      <c r="I16" s="24" t="s">
        <v>116</v>
      </c>
      <c r="J16" s="24" t="s">
        <v>84</v>
      </c>
      <c r="K16" s="106">
        <v>210000</v>
      </c>
      <c r="L16" s="182">
        <f>SUM(M16:Q16)</f>
        <v>140000</v>
      </c>
      <c r="M16" s="25"/>
      <c r="N16" s="25">
        <v>140000</v>
      </c>
      <c r="O16" s="25"/>
      <c r="P16" s="25"/>
      <c r="Q16" s="25"/>
      <c r="R16" s="100">
        <v>140000</v>
      </c>
      <c r="S16" s="192">
        <v>140000</v>
      </c>
      <c r="T16" s="77">
        <v>1756</v>
      </c>
      <c r="U16" s="103"/>
      <c r="V16" s="103"/>
      <c r="W16" s="110">
        <v>39.470196159011977</v>
      </c>
      <c r="X16" s="174">
        <v>0.43726696324063302</v>
      </c>
      <c r="Y16" s="110">
        <v>49.079388449719609</v>
      </c>
      <c r="Z16" s="28">
        <v>6</v>
      </c>
      <c r="AA16" s="111">
        <v>0</v>
      </c>
      <c r="AB16" s="29">
        <v>0</v>
      </c>
      <c r="AC16" s="28"/>
      <c r="AD16" s="30"/>
      <c r="AE16" s="30"/>
      <c r="AF16" s="29"/>
      <c r="AG16" s="28"/>
      <c r="AH16" s="28"/>
      <c r="AI16" s="27"/>
      <c r="AJ16" s="31"/>
      <c r="AK16" s="33"/>
      <c r="AL16" s="28">
        <v>4</v>
      </c>
      <c r="AM16" s="169">
        <v>10</v>
      </c>
      <c r="AN16" s="113">
        <f>Z16+AA16+AB16+AC16+AD16+AE16+AF16+AG16+AH16+AI16+AJ16+AK16+AL16+AM16</f>
        <v>20</v>
      </c>
      <c r="AO16" s="32" t="s">
        <v>59</v>
      </c>
      <c r="AP16" s="91" t="s">
        <v>60</v>
      </c>
      <c r="AQ16" s="149">
        <f>W16+AN16</f>
        <v>59.470196159011977</v>
      </c>
      <c r="AR16" s="149">
        <f>Y16+AN16</f>
        <v>69.079388449719602</v>
      </c>
      <c r="AS16" s="96"/>
    </row>
    <row r="17" spans="1:45" ht="30" customHeight="1" x14ac:dyDescent="0.3">
      <c r="A17">
        <v>13</v>
      </c>
      <c r="B17">
        <v>27</v>
      </c>
      <c r="C17" s="22" t="s">
        <v>78</v>
      </c>
      <c r="D17" s="23" t="s">
        <v>91</v>
      </c>
      <c r="E17" s="24" t="s">
        <v>80</v>
      </c>
      <c r="F17" s="24"/>
      <c r="G17" s="92" t="s">
        <v>153</v>
      </c>
      <c r="H17" s="92" t="s">
        <v>82</v>
      </c>
      <c r="I17" s="92" t="s">
        <v>154</v>
      </c>
      <c r="J17" s="24" t="s">
        <v>84</v>
      </c>
      <c r="K17" s="106">
        <v>198000</v>
      </c>
      <c r="L17" s="182">
        <f>SUM(M17:Q17)</f>
        <v>132000</v>
      </c>
      <c r="M17" s="25"/>
      <c r="N17" s="25">
        <v>132000</v>
      </c>
      <c r="O17" s="25"/>
      <c r="P17" s="25"/>
      <c r="Q17" s="25"/>
      <c r="R17" s="100">
        <v>132000</v>
      </c>
      <c r="S17" s="192">
        <v>132000</v>
      </c>
      <c r="T17" s="77">
        <v>894</v>
      </c>
      <c r="U17" s="103"/>
      <c r="V17" s="103"/>
      <c r="W17" s="110">
        <v>44.328585649274274</v>
      </c>
      <c r="X17" s="174">
        <v>0.22271623112547342</v>
      </c>
      <c r="Y17" s="110">
        <v>49.528960822227461</v>
      </c>
      <c r="Z17" s="28">
        <v>12</v>
      </c>
      <c r="AA17" s="111">
        <v>0</v>
      </c>
      <c r="AB17" s="29">
        <v>0</v>
      </c>
      <c r="AC17" s="28"/>
      <c r="AD17" s="30"/>
      <c r="AE17" s="30"/>
      <c r="AF17" s="29"/>
      <c r="AG17" s="28"/>
      <c r="AH17" s="28"/>
      <c r="AI17" s="29"/>
      <c r="AJ17" s="31"/>
      <c r="AK17" s="33"/>
      <c r="AL17" s="28">
        <v>2</v>
      </c>
      <c r="AM17" s="169">
        <v>1</v>
      </c>
      <c r="AN17" s="113">
        <f>Z17+AA17+AB17+AC17+AD17+AE17+AF17+AG17+AH17+AI17+AJ17+AK17+AL17+AM17</f>
        <v>15</v>
      </c>
      <c r="AO17" s="32" t="s">
        <v>60</v>
      </c>
      <c r="AP17" s="91" t="s">
        <v>60</v>
      </c>
      <c r="AQ17" s="149">
        <f>W17+AN17</f>
        <v>59.328585649274274</v>
      </c>
      <c r="AR17" s="149">
        <f>Y17+AN17</f>
        <v>64.528960822227461</v>
      </c>
      <c r="AS17" s="96"/>
    </row>
    <row r="18" spans="1:45" ht="30" customHeight="1" x14ac:dyDescent="0.3">
      <c r="A18">
        <v>14</v>
      </c>
      <c r="B18">
        <v>14</v>
      </c>
      <c r="C18" s="22" t="s">
        <v>78</v>
      </c>
      <c r="D18" s="23" t="s">
        <v>85</v>
      </c>
      <c r="E18" s="24" t="s">
        <v>80</v>
      </c>
      <c r="F18" s="24"/>
      <c r="G18" s="92" t="s">
        <v>112</v>
      </c>
      <c r="H18" s="92" t="s">
        <v>82</v>
      </c>
      <c r="I18" s="92" t="s">
        <v>113</v>
      </c>
      <c r="J18" s="24" t="s">
        <v>114</v>
      </c>
      <c r="K18" s="106">
        <v>510000</v>
      </c>
      <c r="L18" s="182">
        <f>SUM(M18:Q18)</f>
        <v>340000</v>
      </c>
      <c r="M18" s="25"/>
      <c r="N18" s="25">
        <v>340000</v>
      </c>
      <c r="O18" s="25"/>
      <c r="P18" s="25"/>
      <c r="Q18" s="25"/>
      <c r="R18" s="100">
        <v>340000</v>
      </c>
      <c r="S18" s="192">
        <v>340000</v>
      </c>
      <c r="T18" s="77">
        <v>2008</v>
      </c>
      <c r="U18" s="103"/>
      <c r="V18" s="103"/>
      <c r="W18" s="110">
        <v>38.153195042230614</v>
      </c>
      <c r="X18" s="174">
        <v>0.79846474738821549</v>
      </c>
      <c r="Y18" s="110">
        <v>48.331728689035288</v>
      </c>
      <c r="Z18" s="28">
        <v>12</v>
      </c>
      <c r="AA18" s="111">
        <v>0</v>
      </c>
      <c r="AB18" s="29">
        <v>0</v>
      </c>
      <c r="AC18" s="28"/>
      <c r="AD18" s="30"/>
      <c r="AE18" s="30"/>
      <c r="AF18" s="29"/>
      <c r="AG18" s="28"/>
      <c r="AH18" s="28"/>
      <c r="AI18" s="29"/>
      <c r="AJ18" s="31"/>
      <c r="AK18" s="33"/>
      <c r="AL18" s="28">
        <v>4</v>
      </c>
      <c r="AM18" s="169">
        <v>5</v>
      </c>
      <c r="AN18" s="113">
        <f>Z18+AA18+AB18+AC18+AD18+AE18+AF18+AG18+AH18+AI18+AJ18+AK18+AL18+AM18</f>
        <v>21</v>
      </c>
      <c r="AO18" s="32" t="s">
        <v>60</v>
      </c>
      <c r="AP18" s="91" t="s">
        <v>60</v>
      </c>
      <c r="AQ18" s="149">
        <f>W18+AN18</f>
        <v>59.153195042230614</v>
      </c>
      <c r="AR18" s="149">
        <f>Y18+AN18</f>
        <v>69.331728689035288</v>
      </c>
      <c r="AS18" s="96"/>
    </row>
    <row r="19" spans="1:45" ht="30" customHeight="1" x14ac:dyDescent="0.3">
      <c r="A19">
        <v>15</v>
      </c>
      <c r="B19">
        <v>4</v>
      </c>
      <c r="C19" s="22" t="s">
        <v>61</v>
      </c>
      <c r="D19" s="23" t="s">
        <v>55</v>
      </c>
      <c r="E19" s="24" t="s">
        <v>73</v>
      </c>
      <c r="F19" s="24"/>
      <c r="G19" s="23" t="s">
        <v>74</v>
      </c>
      <c r="H19" s="24" t="s">
        <v>73</v>
      </c>
      <c r="I19" s="24" t="s">
        <v>75</v>
      </c>
      <c r="J19" s="24" t="s">
        <v>76</v>
      </c>
      <c r="K19" s="106">
        <v>35816830</v>
      </c>
      <c r="L19" s="182">
        <f>SUM(M19:Q19)</f>
        <v>32137334</v>
      </c>
      <c r="M19" s="25">
        <v>9902504</v>
      </c>
      <c r="N19" s="25">
        <v>14640144</v>
      </c>
      <c r="O19" s="25">
        <v>7594686</v>
      </c>
      <c r="P19" s="25"/>
      <c r="Q19" s="25"/>
      <c r="R19" s="101">
        <v>12137334</v>
      </c>
      <c r="S19" s="101">
        <v>12137334</v>
      </c>
      <c r="T19" s="77">
        <v>7257</v>
      </c>
      <c r="U19" s="103"/>
      <c r="V19" s="103"/>
      <c r="W19" s="110">
        <v>18.816549202798058</v>
      </c>
      <c r="X19" s="174">
        <v>1.413655507496822</v>
      </c>
      <c r="Y19" s="110">
        <v>47.084442865207684</v>
      </c>
      <c r="Z19" s="28"/>
      <c r="AA19" s="111"/>
      <c r="AB19" s="29"/>
      <c r="AC19" s="28">
        <v>6</v>
      </c>
      <c r="AD19" s="28">
        <v>8</v>
      </c>
      <c r="AE19" s="30"/>
      <c r="AF19" s="175">
        <v>8</v>
      </c>
      <c r="AG19" s="28"/>
      <c r="AH19" s="28"/>
      <c r="AI19" s="27"/>
      <c r="AJ19" s="28"/>
      <c r="AK19" s="29"/>
      <c r="AL19" s="28">
        <v>8</v>
      </c>
      <c r="AM19" s="169">
        <v>10</v>
      </c>
      <c r="AN19" s="113">
        <f>Z19+AA19+AB19+AC19+AD19+AE19+AF19+AG19+AH19+AI19+AJ19+AK19+AL19+AM19</f>
        <v>40</v>
      </c>
      <c r="AO19" s="32" t="s">
        <v>59</v>
      </c>
      <c r="AP19" s="91" t="s">
        <v>60</v>
      </c>
      <c r="AQ19" s="149">
        <f>W19+AN19</f>
        <v>58.816549202798058</v>
      </c>
      <c r="AR19" s="149">
        <f>Y19+AN19</f>
        <v>87.084442865207677</v>
      </c>
      <c r="AS19" s="96" t="s">
        <v>77</v>
      </c>
    </row>
    <row r="20" spans="1:45" ht="30" customHeight="1" x14ac:dyDescent="0.3">
      <c r="A20">
        <v>16</v>
      </c>
      <c r="B20">
        <v>21</v>
      </c>
      <c r="C20" s="22" t="s">
        <v>78</v>
      </c>
      <c r="D20" s="23" t="s">
        <v>79</v>
      </c>
      <c r="E20" s="24" t="s">
        <v>80</v>
      </c>
      <c r="F20" s="24"/>
      <c r="G20" s="23" t="s">
        <v>135</v>
      </c>
      <c r="H20" s="24" t="s">
        <v>82</v>
      </c>
      <c r="I20" s="24" t="s">
        <v>136</v>
      </c>
      <c r="J20" s="24" t="s">
        <v>84</v>
      </c>
      <c r="K20" s="106">
        <v>402000</v>
      </c>
      <c r="L20" s="182">
        <f>SUM(M20:Q20)</f>
        <v>268000</v>
      </c>
      <c r="M20" s="25"/>
      <c r="N20" s="25">
        <v>268000</v>
      </c>
      <c r="O20" s="25"/>
      <c r="P20" s="25"/>
      <c r="Q20" s="25"/>
      <c r="R20" s="100">
        <v>268000</v>
      </c>
      <c r="S20" s="192">
        <v>268000</v>
      </c>
      <c r="T20" s="77">
        <v>1350</v>
      </c>
      <c r="U20" s="103"/>
      <c r="V20" s="103"/>
      <c r="W20" s="110">
        <v>41.688324407847233</v>
      </c>
      <c r="X20" s="174">
        <v>0.33620658809253634</v>
      </c>
      <c r="Y20" s="110">
        <v>49.290641006665368</v>
      </c>
      <c r="Z20" s="28">
        <v>14</v>
      </c>
      <c r="AA20" s="111">
        <v>0</v>
      </c>
      <c r="AB20" s="29">
        <v>0</v>
      </c>
      <c r="AC20" s="28"/>
      <c r="AD20" s="30"/>
      <c r="AE20" s="30"/>
      <c r="AF20" s="29"/>
      <c r="AG20" s="28"/>
      <c r="AH20" s="28"/>
      <c r="AI20" s="27"/>
      <c r="AJ20" s="28"/>
      <c r="AK20" s="29"/>
      <c r="AL20" s="28">
        <v>2</v>
      </c>
      <c r="AM20" s="169">
        <v>1</v>
      </c>
      <c r="AN20" s="113">
        <f>Z20+AA20+AB20+AC20+AD20+AE20+AF20+AG20+AH20+AI20+AJ20+AK20+AL20+AM20</f>
        <v>17</v>
      </c>
      <c r="AO20" s="32" t="s">
        <v>59</v>
      </c>
      <c r="AP20" s="91" t="s">
        <v>60</v>
      </c>
      <c r="AQ20" s="149">
        <f>W20+AN20</f>
        <v>58.688324407847233</v>
      </c>
      <c r="AR20" s="149">
        <f>Y20+AN20</f>
        <v>66.290641006665368</v>
      </c>
      <c r="AS20" s="96"/>
    </row>
    <row r="21" spans="1:45" ht="30" customHeight="1" x14ac:dyDescent="0.3">
      <c r="A21">
        <v>17</v>
      </c>
      <c r="B21">
        <v>20</v>
      </c>
      <c r="C21" s="22" t="s">
        <v>78</v>
      </c>
      <c r="D21" s="23" t="s">
        <v>85</v>
      </c>
      <c r="E21" s="24" t="s">
        <v>80</v>
      </c>
      <c r="F21" s="24"/>
      <c r="G21" s="23" t="s">
        <v>133</v>
      </c>
      <c r="H21" s="24" t="s">
        <v>82</v>
      </c>
      <c r="I21" s="24" t="s">
        <v>134</v>
      </c>
      <c r="J21" s="24" t="s">
        <v>84</v>
      </c>
      <c r="K21" s="106">
        <v>330000</v>
      </c>
      <c r="L21" s="182">
        <f>SUM(M21:Q21)</f>
        <v>220000</v>
      </c>
      <c r="M21" s="25"/>
      <c r="N21" s="25">
        <v>220000</v>
      </c>
      <c r="O21" s="25"/>
      <c r="P21" s="25"/>
      <c r="Q21" s="25"/>
      <c r="R21" s="100"/>
      <c r="S21" s="192"/>
      <c r="T21" s="77">
        <v>1578</v>
      </c>
      <c r="U21" s="103"/>
      <c r="V21" s="103"/>
      <c r="W21" s="110">
        <v>40.427764032884333</v>
      </c>
      <c r="X21" s="174">
        <v>0.32635061145461225</v>
      </c>
      <c r="Y21" s="110">
        <v>49.311292146292622</v>
      </c>
      <c r="Z21" s="28">
        <v>12</v>
      </c>
      <c r="AA21" s="111">
        <v>0</v>
      </c>
      <c r="AB21" s="29">
        <v>0</v>
      </c>
      <c r="AC21" s="28"/>
      <c r="AD21" s="30"/>
      <c r="AE21" s="30"/>
      <c r="AF21" s="29"/>
      <c r="AG21" s="28"/>
      <c r="AH21" s="28"/>
      <c r="AI21" s="27"/>
      <c r="AJ21" s="31"/>
      <c r="AK21" s="33"/>
      <c r="AL21" s="28">
        <v>0</v>
      </c>
      <c r="AM21" s="169">
        <v>5</v>
      </c>
      <c r="AN21" s="113">
        <f>Z21+AA21+AB21+AC21+AD21+AE21+AF21+AG21+AH21+AI21+AJ21+AK21+AL21+AM21</f>
        <v>17</v>
      </c>
      <c r="AO21" s="32" t="s">
        <v>59</v>
      </c>
      <c r="AP21" s="91" t="s">
        <v>60</v>
      </c>
      <c r="AQ21" s="149">
        <f>W21+AN21</f>
        <v>57.427764032884333</v>
      </c>
      <c r="AR21" s="149">
        <f>Y21+AN21</f>
        <v>66.311292146292629</v>
      </c>
      <c r="AS21" s="96"/>
    </row>
    <row r="22" spans="1:45" ht="30" customHeight="1" x14ac:dyDescent="0.3">
      <c r="A22">
        <v>18</v>
      </c>
      <c r="B22">
        <v>23</v>
      </c>
      <c r="C22" s="22" t="s">
        <v>78</v>
      </c>
      <c r="D22" s="23" t="s">
        <v>100</v>
      </c>
      <c r="E22" s="24" t="s">
        <v>80</v>
      </c>
      <c r="F22" s="24"/>
      <c r="G22" s="23" t="s">
        <v>139</v>
      </c>
      <c r="H22" s="24" t="s">
        <v>82</v>
      </c>
      <c r="I22" s="24" t="s">
        <v>140</v>
      </c>
      <c r="J22" s="24" t="s">
        <v>84</v>
      </c>
      <c r="K22" s="106">
        <v>168000</v>
      </c>
      <c r="L22" s="182">
        <f>SUM(M22:Q22)</f>
        <v>112000</v>
      </c>
      <c r="M22" s="25"/>
      <c r="N22" s="25">
        <v>112000</v>
      </c>
      <c r="O22" s="25"/>
      <c r="P22" s="25"/>
      <c r="Q22" s="25"/>
      <c r="R22" s="100"/>
      <c r="S22" s="192"/>
      <c r="T22" s="77">
        <v>1830</v>
      </c>
      <c r="U22" s="103"/>
      <c r="V22" s="103"/>
      <c r="W22" s="110">
        <v>39.078811771137708</v>
      </c>
      <c r="X22" s="174">
        <v>0.45571431932198592</v>
      </c>
      <c r="Y22" s="110">
        <v>49.040924669147834</v>
      </c>
      <c r="Z22" s="28">
        <v>14</v>
      </c>
      <c r="AA22" s="111">
        <v>0</v>
      </c>
      <c r="AB22" s="29">
        <v>0</v>
      </c>
      <c r="AC22" s="28"/>
      <c r="AD22" s="30"/>
      <c r="AE22" s="30"/>
      <c r="AF22" s="29"/>
      <c r="AG22" s="28"/>
      <c r="AH22" s="28"/>
      <c r="AI22" s="27"/>
      <c r="AJ22" s="31"/>
      <c r="AK22" s="33"/>
      <c r="AL22" s="28">
        <v>2</v>
      </c>
      <c r="AM22" s="169">
        <v>1</v>
      </c>
      <c r="AN22" s="113">
        <f>Z22+AA22+AB22+AC22+AD22+AE22+AF22+AG22+AH22+AI22+AJ22+AK22+AL22+AM22</f>
        <v>17</v>
      </c>
      <c r="AO22" s="32" t="s">
        <v>59</v>
      </c>
      <c r="AP22" s="91" t="s">
        <v>60</v>
      </c>
      <c r="AQ22" s="149">
        <f>W22+AN22</f>
        <v>56.078811771137708</v>
      </c>
      <c r="AR22" s="149">
        <f>Y22+AN22</f>
        <v>66.040924669147842</v>
      </c>
      <c r="AS22" s="96"/>
    </row>
    <row r="23" spans="1:45" ht="30" customHeight="1" x14ac:dyDescent="0.3">
      <c r="A23">
        <v>19</v>
      </c>
      <c r="B23">
        <v>35</v>
      </c>
      <c r="C23" s="22" t="s">
        <v>78</v>
      </c>
      <c r="D23" s="23" t="s">
        <v>150</v>
      </c>
      <c r="E23" s="24" t="s">
        <v>80</v>
      </c>
      <c r="F23" s="24"/>
      <c r="G23" s="23" t="s">
        <v>178</v>
      </c>
      <c r="H23" s="24" t="s">
        <v>82</v>
      </c>
      <c r="I23" s="24" t="s">
        <v>179</v>
      </c>
      <c r="J23" s="24" t="s">
        <v>84</v>
      </c>
      <c r="K23" s="106">
        <v>228000</v>
      </c>
      <c r="L23" s="182">
        <f>SUM(M23:Q23)</f>
        <v>152000</v>
      </c>
      <c r="M23" s="25"/>
      <c r="N23" s="25">
        <v>152000</v>
      </c>
      <c r="O23" s="25"/>
      <c r="P23" s="25"/>
      <c r="Q23" s="25"/>
      <c r="R23" s="100"/>
      <c r="S23" s="192"/>
      <c r="T23" s="77">
        <v>960</v>
      </c>
      <c r="U23" s="103"/>
      <c r="V23" s="103"/>
      <c r="W23" s="110">
        <v>43.936334812534668</v>
      </c>
      <c r="X23" s="174">
        <v>0.23900540617760524</v>
      </c>
      <c r="Y23" s="110">
        <v>49.494684286944896</v>
      </c>
      <c r="Z23" s="28">
        <v>12</v>
      </c>
      <c r="AA23" s="111">
        <v>0</v>
      </c>
      <c r="AB23" s="29">
        <v>0</v>
      </c>
      <c r="AC23" s="28"/>
      <c r="AD23" s="30"/>
      <c r="AE23" s="30"/>
      <c r="AF23" s="27"/>
      <c r="AG23" s="28"/>
      <c r="AH23" s="28"/>
      <c r="AI23" s="27"/>
      <c r="AJ23" s="31"/>
      <c r="AK23" s="33"/>
      <c r="AL23" s="28">
        <v>0</v>
      </c>
      <c r="AM23" s="169">
        <v>0</v>
      </c>
      <c r="AN23" s="113">
        <f>Z23+AA23+AB23+AC23+AD23+AE23+AF23+AG23+AH23+AI23+AJ23+AK23+AL23+AM23</f>
        <v>12</v>
      </c>
      <c r="AO23" s="32" t="s">
        <v>59</v>
      </c>
      <c r="AP23" s="91" t="s">
        <v>60</v>
      </c>
      <c r="AQ23" s="149">
        <f>W23+AN23</f>
        <v>55.936334812534668</v>
      </c>
      <c r="AR23" s="149">
        <f>Y23+AN23</f>
        <v>61.494684286944896</v>
      </c>
      <c r="AS23" s="96"/>
    </row>
    <row r="24" spans="1:45" ht="30" customHeight="1" x14ac:dyDescent="0.3">
      <c r="A24">
        <v>20</v>
      </c>
      <c r="B24">
        <v>1</v>
      </c>
      <c r="C24" s="22" t="s">
        <v>54</v>
      </c>
      <c r="D24" s="23" t="s">
        <v>55</v>
      </c>
      <c r="E24" s="24" t="s">
        <v>56</v>
      </c>
      <c r="F24" s="24"/>
      <c r="G24" s="23" t="s">
        <v>57</v>
      </c>
      <c r="H24" s="24" t="s">
        <v>56</v>
      </c>
      <c r="I24" s="24" t="s">
        <v>58</v>
      </c>
      <c r="J24" s="24" t="s">
        <v>58</v>
      </c>
      <c r="K24" s="106">
        <v>226650000</v>
      </c>
      <c r="L24" s="182">
        <f>SUM(M24:Q24)</f>
        <v>169320000</v>
      </c>
      <c r="M24" s="25"/>
      <c r="N24" s="25"/>
      <c r="O24" s="25"/>
      <c r="P24" s="25">
        <v>84660000</v>
      </c>
      <c r="Q24" s="25">
        <v>84660000</v>
      </c>
      <c r="R24" s="100">
        <f>84660000*2</f>
        <v>169320000</v>
      </c>
      <c r="S24" s="192">
        <v>169320000</v>
      </c>
      <c r="T24" s="77">
        <v>3790.6533368908708</v>
      </c>
      <c r="U24" s="26">
        <v>8191.6661093828143</v>
      </c>
      <c r="V24" s="26">
        <v>199.26130713402839</v>
      </c>
      <c r="W24" s="110">
        <v>12.718573060540425</v>
      </c>
      <c r="X24" s="174">
        <v>0.34060321636783242</v>
      </c>
      <c r="Y24" s="110">
        <v>49.281431580510478</v>
      </c>
      <c r="Z24" s="28"/>
      <c r="AA24" s="111"/>
      <c r="AB24" s="29"/>
      <c r="AC24" s="28"/>
      <c r="AD24" s="30"/>
      <c r="AE24" s="30"/>
      <c r="AF24" s="29"/>
      <c r="AG24" s="28"/>
      <c r="AH24" s="28"/>
      <c r="AI24" s="27"/>
      <c r="AJ24" s="31">
        <v>25</v>
      </c>
      <c r="AK24" s="33">
        <v>5</v>
      </c>
      <c r="AL24" s="28">
        <v>8</v>
      </c>
      <c r="AM24" s="169">
        <v>5</v>
      </c>
      <c r="AN24" s="113">
        <f>Z24+AA24+AB24+AC24+AD24+AE24+AF24+AG24+AH24+AI24+AJ24+AK24+AL24+AM24</f>
        <v>43</v>
      </c>
      <c r="AO24" s="32" t="s">
        <v>59</v>
      </c>
      <c r="AP24" s="91" t="s">
        <v>60</v>
      </c>
      <c r="AQ24" s="149">
        <f>W24+AN24</f>
        <v>55.718573060540422</v>
      </c>
      <c r="AR24" s="149">
        <f>Y24+AN24</f>
        <v>92.281431580510485</v>
      </c>
      <c r="AS24" s="96"/>
    </row>
    <row r="25" spans="1:45" ht="30" customHeight="1" x14ac:dyDescent="0.3">
      <c r="A25">
        <v>21</v>
      </c>
      <c r="B25">
        <v>51</v>
      </c>
      <c r="C25" s="22" t="s">
        <v>199</v>
      </c>
      <c r="D25" s="23" t="s">
        <v>100</v>
      </c>
      <c r="E25" s="23" t="s">
        <v>86</v>
      </c>
      <c r="F25" s="23"/>
      <c r="G25" s="23" t="s">
        <v>229</v>
      </c>
      <c r="H25" s="24" t="s">
        <v>230</v>
      </c>
      <c r="I25" s="24" t="s">
        <v>231</v>
      </c>
      <c r="J25" s="24" t="s">
        <v>232</v>
      </c>
      <c r="K25" s="106">
        <v>1204039</v>
      </c>
      <c r="L25" s="182">
        <f>SUM(M25:Q25)</f>
        <v>629503</v>
      </c>
      <c r="M25" s="25">
        <v>629503</v>
      </c>
      <c r="N25" s="25"/>
      <c r="O25" s="25"/>
      <c r="P25" s="25"/>
      <c r="Q25" s="25"/>
      <c r="R25" s="100">
        <v>629503</v>
      </c>
      <c r="S25" s="192">
        <v>629503</v>
      </c>
      <c r="T25" s="77">
        <v>3677</v>
      </c>
      <c r="U25" s="103"/>
      <c r="V25" s="103"/>
      <c r="W25" s="110">
        <v>30.47322656565029</v>
      </c>
      <c r="X25" s="174">
        <v>17.405139501779498</v>
      </c>
      <c r="Y25" s="110">
        <v>23.862413798083114</v>
      </c>
      <c r="Z25" s="28"/>
      <c r="AA25" s="111"/>
      <c r="AB25" s="29"/>
      <c r="AC25" s="28"/>
      <c r="AD25" s="28"/>
      <c r="AE25" s="28"/>
      <c r="AF25" s="29"/>
      <c r="AG25" s="28">
        <v>6</v>
      </c>
      <c r="AH25" s="28">
        <v>8</v>
      </c>
      <c r="AI25" s="29">
        <v>6</v>
      </c>
      <c r="AJ25" s="28"/>
      <c r="AK25" s="29"/>
      <c r="AL25" s="28">
        <v>4</v>
      </c>
      <c r="AM25" s="169">
        <v>1</v>
      </c>
      <c r="AN25" s="113">
        <f>Z25+AA25+AB25+AC25+AD25+AE25+AF25+AG25+AH25+AI25+AJ25+AK25+AL25+AM25</f>
        <v>25</v>
      </c>
      <c r="AO25" s="32" t="s">
        <v>59</v>
      </c>
      <c r="AP25" s="91" t="s">
        <v>60</v>
      </c>
      <c r="AQ25" s="149">
        <f>W25+AN25</f>
        <v>55.473226565650293</v>
      </c>
      <c r="AR25" s="149">
        <f>Y25+AN25</f>
        <v>48.862413798083111</v>
      </c>
      <c r="AS25" s="96"/>
    </row>
    <row r="26" spans="1:45" ht="30" customHeight="1" x14ac:dyDescent="0.3">
      <c r="A26">
        <v>22</v>
      </c>
      <c r="B26">
        <v>11</v>
      </c>
      <c r="C26" s="22" t="s">
        <v>78</v>
      </c>
      <c r="D26" s="23" t="s">
        <v>105</v>
      </c>
      <c r="E26" s="24" t="s">
        <v>80</v>
      </c>
      <c r="F26" s="24"/>
      <c r="G26" s="23" t="s">
        <v>106</v>
      </c>
      <c r="H26" s="24" t="s">
        <v>82</v>
      </c>
      <c r="I26" s="24" t="s">
        <v>107</v>
      </c>
      <c r="J26" s="24" t="s">
        <v>84</v>
      </c>
      <c r="K26" s="106">
        <v>270000</v>
      </c>
      <c r="L26" s="182">
        <f>SUM(M26:Q26)</f>
        <v>180000</v>
      </c>
      <c r="M26" s="25"/>
      <c r="N26" s="25">
        <v>180000</v>
      </c>
      <c r="O26" s="25"/>
      <c r="P26" s="25"/>
      <c r="Q26" s="25"/>
      <c r="R26" s="100"/>
      <c r="S26" s="192"/>
      <c r="T26" s="77">
        <v>3472</v>
      </c>
      <c r="U26" s="103"/>
      <c r="V26" s="103"/>
      <c r="W26" s="110">
        <v>31.326219691052049</v>
      </c>
      <c r="X26" s="174">
        <v>0.86458224520806615</v>
      </c>
      <c r="Y26" s="110">
        <v>48.19610747458632</v>
      </c>
      <c r="Z26" s="28">
        <v>14</v>
      </c>
      <c r="AA26" s="111">
        <v>0</v>
      </c>
      <c r="AB26" s="29">
        <v>0</v>
      </c>
      <c r="AC26" s="28"/>
      <c r="AD26" s="30"/>
      <c r="AE26" s="30"/>
      <c r="AF26" s="29"/>
      <c r="AG26" s="28"/>
      <c r="AH26" s="28"/>
      <c r="AI26" s="27"/>
      <c r="AJ26" s="31"/>
      <c r="AK26" s="33"/>
      <c r="AL26" s="28">
        <v>4</v>
      </c>
      <c r="AM26" s="169">
        <v>5</v>
      </c>
      <c r="AN26" s="113">
        <f>Z26+AA26+AB26+AC26+AD26+AE26+AF26+AG26+AH26+AI26+AJ26+AK26+AL26+AM26</f>
        <v>23</v>
      </c>
      <c r="AO26" s="32" t="s">
        <v>59</v>
      </c>
      <c r="AP26" s="91" t="s">
        <v>60</v>
      </c>
      <c r="AQ26" s="149">
        <f>W26+AN26</f>
        <v>54.326219691052046</v>
      </c>
      <c r="AR26" s="149">
        <f>Y26+AN26</f>
        <v>71.196107474586313</v>
      </c>
      <c r="AS26" s="96"/>
    </row>
    <row r="27" spans="1:45" ht="30" customHeight="1" x14ac:dyDescent="0.3">
      <c r="A27">
        <v>23</v>
      </c>
      <c r="B27">
        <v>38</v>
      </c>
      <c r="C27" s="22" t="s">
        <v>78</v>
      </c>
      <c r="D27" s="23" t="s">
        <v>79</v>
      </c>
      <c r="E27" s="24" t="s">
        <v>80</v>
      </c>
      <c r="F27" s="24"/>
      <c r="G27" s="23" t="s">
        <v>187</v>
      </c>
      <c r="H27" s="24" t="s">
        <v>82</v>
      </c>
      <c r="I27" s="24" t="s">
        <v>188</v>
      </c>
      <c r="J27" s="24" t="s">
        <v>84</v>
      </c>
      <c r="K27" s="106">
        <v>1176000</v>
      </c>
      <c r="L27" s="182">
        <f>SUM(M27:Q27)</f>
        <v>784000</v>
      </c>
      <c r="M27" s="25"/>
      <c r="N27" s="25">
        <v>784000</v>
      </c>
      <c r="O27" s="25"/>
      <c r="P27" s="25"/>
      <c r="Q27" s="25"/>
      <c r="R27" s="100"/>
      <c r="S27" s="192"/>
      <c r="T27" s="77">
        <v>1187</v>
      </c>
      <c r="U27" s="103"/>
      <c r="V27" s="103"/>
      <c r="W27" s="110">
        <v>42.613537998637</v>
      </c>
      <c r="X27" s="174">
        <v>0.24547601497363228</v>
      </c>
      <c r="Y27" s="110">
        <v>49.481075076874085</v>
      </c>
      <c r="Z27" s="28">
        <v>10</v>
      </c>
      <c r="AA27" s="111">
        <v>0</v>
      </c>
      <c r="AB27" s="29">
        <v>0</v>
      </c>
      <c r="AC27" s="28"/>
      <c r="AD27" s="30"/>
      <c r="AE27" s="30"/>
      <c r="AF27" s="29"/>
      <c r="AG27" s="28"/>
      <c r="AH27" s="28"/>
      <c r="AI27" s="27"/>
      <c r="AJ27" s="31"/>
      <c r="AK27" s="33"/>
      <c r="AL27" s="28">
        <v>0</v>
      </c>
      <c r="AM27" s="169">
        <v>1</v>
      </c>
      <c r="AN27" s="113">
        <f>Z27+AA27+AB27+AC27+AD27+AE27+AF27+AG27+AH27+AI27+AJ27+AK27+AL27+AM27</f>
        <v>11</v>
      </c>
      <c r="AO27" s="32" t="s">
        <v>59</v>
      </c>
      <c r="AP27" s="91" t="s">
        <v>60</v>
      </c>
      <c r="AQ27" s="149">
        <f>W27+AN27</f>
        <v>53.613537998637</v>
      </c>
      <c r="AR27" s="149">
        <f>Y27+AN27</f>
        <v>60.481075076874085</v>
      </c>
      <c r="AS27" s="96"/>
    </row>
    <row r="28" spans="1:45" ht="30" customHeight="1" x14ac:dyDescent="0.3">
      <c r="A28">
        <v>24</v>
      </c>
      <c r="B28">
        <v>55</v>
      </c>
      <c r="C28" s="22" t="s">
        <v>199</v>
      </c>
      <c r="D28" s="23" t="s">
        <v>100</v>
      </c>
      <c r="E28" s="23" t="s">
        <v>86</v>
      </c>
      <c r="F28" s="23"/>
      <c r="G28" s="23" t="s">
        <v>245</v>
      </c>
      <c r="H28" s="24" t="s">
        <v>230</v>
      </c>
      <c r="I28" s="24" t="s">
        <v>246</v>
      </c>
      <c r="J28" s="24" t="s">
        <v>247</v>
      </c>
      <c r="K28" s="106">
        <v>4523115</v>
      </c>
      <c r="L28" s="182">
        <f>SUM(M28:Q28)</f>
        <v>1751520</v>
      </c>
      <c r="M28" s="25"/>
      <c r="N28" s="25"/>
      <c r="O28" s="25"/>
      <c r="P28" s="25">
        <v>1751520</v>
      </c>
      <c r="Q28" s="25"/>
      <c r="R28" s="100"/>
      <c r="S28" s="193">
        <v>1751520</v>
      </c>
      <c r="T28" s="77">
        <v>3791</v>
      </c>
      <c r="U28" s="103"/>
      <c r="V28" s="103"/>
      <c r="W28" s="110">
        <v>30.008969479662522</v>
      </c>
      <c r="X28" s="174">
        <v>18.693569929747863</v>
      </c>
      <c r="Y28" s="110">
        <v>22.590879963916404</v>
      </c>
      <c r="Z28" s="28"/>
      <c r="AA28" s="111"/>
      <c r="AB28" s="29"/>
      <c r="AC28" s="28"/>
      <c r="AD28" s="30"/>
      <c r="AE28" s="30"/>
      <c r="AF28" s="27"/>
      <c r="AG28" s="28">
        <v>6</v>
      </c>
      <c r="AH28" s="28">
        <v>8</v>
      </c>
      <c r="AI28" s="27">
        <v>6</v>
      </c>
      <c r="AJ28" s="31"/>
      <c r="AK28" s="33"/>
      <c r="AL28" s="28">
        <v>2</v>
      </c>
      <c r="AM28" s="169">
        <v>1</v>
      </c>
      <c r="AN28" s="113">
        <f>Z28+AA28+AB28+AC28+AD28+AE28+AF28+AG28+AH28+AI28+AJ28+AK28+AL28+AM28</f>
        <v>23</v>
      </c>
      <c r="AO28" s="32" t="s">
        <v>59</v>
      </c>
      <c r="AP28" s="91" t="s">
        <v>60</v>
      </c>
      <c r="AQ28" s="149">
        <f>W28+AN28</f>
        <v>53.008969479662525</v>
      </c>
      <c r="AR28" s="149">
        <f>Y28+AN28</f>
        <v>45.590879963916407</v>
      </c>
      <c r="AS28" s="96" t="s">
        <v>204</v>
      </c>
    </row>
    <row r="29" spans="1:45" ht="30" customHeight="1" x14ac:dyDescent="0.3">
      <c r="A29">
        <v>25</v>
      </c>
      <c r="B29">
        <v>9</v>
      </c>
      <c r="C29" s="22" t="s">
        <v>78</v>
      </c>
      <c r="D29" s="23" t="s">
        <v>100</v>
      </c>
      <c r="E29" s="24" t="s">
        <v>80</v>
      </c>
      <c r="F29" s="24"/>
      <c r="G29" s="23" t="s">
        <v>101</v>
      </c>
      <c r="H29" s="24" t="s">
        <v>82</v>
      </c>
      <c r="I29" s="24" t="s">
        <v>102</v>
      </c>
      <c r="J29" s="24" t="s">
        <v>84</v>
      </c>
      <c r="K29" s="106">
        <v>966000</v>
      </c>
      <c r="L29" s="182">
        <f>SUM(M29:Q29)</f>
        <v>644000</v>
      </c>
      <c r="M29" s="25"/>
      <c r="N29" s="25">
        <v>644000</v>
      </c>
      <c r="O29" s="25"/>
      <c r="P29" s="25"/>
      <c r="Q29" s="25"/>
      <c r="R29" s="99"/>
      <c r="S29" s="196"/>
      <c r="T29" s="77">
        <v>4617</v>
      </c>
      <c r="U29" s="103"/>
      <c r="V29" s="103"/>
      <c r="W29" s="110">
        <v>26.849856776869174</v>
      </c>
      <c r="X29" s="174">
        <v>1.1496490573596692</v>
      </c>
      <c r="Y29" s="110">
        <v>47.615718175049807</v>
      </c>
      <c r="Z29" s="28">
        <v>14</v>
      </c>
      <c r="AA29" s="111">
        <v>0</v>
      </c>
      <c r="AB29" s="29">
        <v>0</v>
      </c>
      <c r="AC29" s="28"/>
      <c r="AD29" s="28"/>
      <c r="AE29" s="30"/>
      <c r="AF29" s="29"/>
      <c r="AG29" s="28"/>
      <c r="AH29" s="28"/>
      <c r="AI29" s="27"/>
      <c r="AJ29" s="31"/>
      <c r="AK29" s="33"/>
      <c r="AL29" s="28">
        <v>2</v>
      </c>
      <c r="AM29" s="169">
        <v>10</v>
      </c>
      <c r="AN29" s="113">
        <f>Z29+AA29+AB29+AC29+AD29+AE29+AF29+AG29+AH29+AI29+AJ29+AK29+AL29+AM29</f>
        <v>26</v>
      </c>
      <c r="AO29" s="32" t="s">
        <v>59</v>
      </c>
      <c r="AP29" s="91" t="s">
        <v>60</v>
      </c>
      <c r="AQ29" s="149">
        <f>W29+AN29</f>
        <v>52.849856776869174</v>
      </c>
      <c r="AR29" s="149">
        <f>Y29+AN29</f>
        <v>73.615718175049807</v>
      </c>
      <c r="AS29" s="96"/>
    </row>
    <row r="30" spans="1:45" ht="30" customHeight="1" x14ac:dyDescent="0.3">
      <c r="A30">
        <v>26</v>
      </c>
      <c r="B30">
        <v>56</v>
      </c>
      <c r="C30" s="22" t="s">
        <v>199</v>
      </c>
      <c r="D30" s="23" t="s">
        <v>91</v>
      </c>
      <c r="E30" s="23" t="s">
        <v>86</v>
      </c>
      <c r="F30" s="23"/>
      <c r="G30" s="23" t="s">
        <v>248</v>
      </c>
      <c r="H30" s="24" t="s">
        <v>249</v>
      </c>
      <c r="I30" s="24" t="s">
        <v>250</v>
      </c>
      <c r="J30" s="24" t="s">
        <v>251</v>
      </c>
      <c r="K30" s="106">
        <v>6976429</v>
      </c>
      <c r="L30" s="182">
        <f>SUM(M30:Q30)</f>
        <v>4545636</v>
      </c>
      <c r="M30" s="25"/>
      <c r="N30" s="25">
        <v>336160</v>
      </c>
      <c r="O30" s="25">
        <v>4209476</v>
      </c>
      <c r="P30" s="25"/>
      <c r="Q30" s="25"/>
      <c r="R30" s="99"/>
      <c r="S30" s="194">
        <v>4545636</v>
      </c>
      <c r="T30" s="77">
        <v>6986</v>
      </c>
      <c r="U30" s="103"/>
      <c r="V30" s="103"/>
      <c r="W30" s="110">
        <v>19.515944705367904</v>
      </c>
      <c r="X30" s="174">
        <v>32.756247590526122</v>
      </c>
      <c r="Y30" s="110">
        <v>12.427136175898205</v>
      </c>
      <c r="Z30" s="28"/>
      <c r="AA30" s="111"/>
      <c r="AB30" s="29"/>
      <c r="AC30" s="28"/>
      <c r="AD30" s="28"/>
      <c r="AE30" s="28"/>
      <c r="AF30" s="29"/>
      <c r="AG30" s="28">
        <v>10</v>
      </c>
      <c r="AH30" s="28">
        <v>8</v>
      </c>
      <c r="AI30" s="27">
        <v>10</v>
      </c>
      <c r="AJ30" s="31"/>
      <c r="AK30" s="33"/>
      <c r="AL30" s="28">
        <v>0</v>
      </c>
      <c r="AM30" s="169">
        <v>5</v>
      </c>
      <c r="AN30" s="113">
        <f>Z30+AA30+AB30+AC30+AD30+AE30+AF30+AG30+AH30+AI30+AJ30+AK30+AL30+AM30</f>
        <v>33</v>
      </c>
      <c r="AO30" s="32" t="s">
        <v>59</v>
      </c>
      <c r="AP30" s="91" t="s">
        <v>60</v>
      </c>
      <c r="AQ30" s="149">
        <f>W30+AN30</f>
        <v>52.5159447053679</v>
      </c>
      <c r="AR30" s="149">
        <f>Y30+AN30</f>
        <v>45.427136175898205</v>
      </c>
      <c r="AS30" s="96" t="s">
        <v>204</v>
      </c>
    </row>
    <row r="31" spans="1:45" ht="30" customHeight="1" x14ac:dyDescent="0.3">
      <c r="A31">
        <v>27</v>
      </c>
      <c r="B31">
        <v>2</v>
      </c>
      <c r="C31" s="22" t="s">
        <v>61</v>
      </c>
      <c r="D31" s="23" t="s">
        <v>62</v>
      </c>
      <c r="E31" s="24" t="s">
        <v>63</v>
      </c>
      <c r="F31" s="24" t="s">
        <v>64</v>
      </c>
      <c r="G31" s="92" t="s">
        <v>65</v>
      </c>
      <c r="H31" s="92" t="s">
        <v>63</v>
      </c>
      <c r="I31" s="92" t="s">
        <v>66</v>
      </c>
      <c r="J31" s="24" t="s">
        <v>67</v>
      </c>
      <c r="K31" s="106">
        <v>3648825938</v>
      </c>
      <c r="L31" s="182">
        <f>SUM(M31:Q31)</f>
        <v>100000000</v>
      </c>
      <c r="M31" s="25"/>
      <c r="N31" s="25"/>
      <c r="O31" s="25">
        <v>10000000</v>
      </c>
      <c r="P31" s="25">
        <v>45000000</v>
      </c>
      <c r="Q31" s="25">
        <v>45000000</v>
      </c>
      <c r="R31" s="101">
        <v>100000000</v>
      </c>
      <c r="S31" s="200">
        <v>100000000</v>
      </c>
      <c r="T31" s="77">
        <v>20836</v>
      </c>
      <c r="U31" s="103"/>
      <c r="V31" s="103"/>
      <c r="W31" s="110">
        <v>3.0224837304611825</v>
      </c>
      <c r="X31" s="174">
        <v>4.466328691849399</v>
      </c>
      <c r="Y31" s="110">
        <v>41.355442619999039</v>
      </c>
      <c r="Z31" s="28"/>
      <c r="AA31" s="111"/>
      <c r="AB31" s="29"/>
      <c r="AC31" s="28">
        <v>10</v>
      </c>
      <c r="AD31" s="28">
        <v>9</v>
      </c>
      <c r="AE31" s="30"/>
      <c r="AF31" s="175">
        <v>10</v>
      </c>
      <c r="AG31" s="28"/>
      <c r="AH31" s="28"/>
      <c r="AI31" s="29"/>
      <c r="AJ31" s="31"/>
      <c r="AK31" s="33"/>
      <c r="AL31" s="28">
        <v>10</v>
      </c>
      <c r="AM31" s="169">
        <v>10</v>
      </c>
      <c r="AN31" s="113">
        <f>Z31+AA31+AB31+AC31+AD31+AE31+AF31+AG31+AH31+AI31+AJ31+AK31+AL31+AM31</f>
        <v>49</v>
      </c>
      <c r="AO31" s="32" t="s">
        <v>60</v>
      </c>
      <c r="AP31" s="91" t="s">
        <v>60</v>
      </c>
      <c r="AQ31" s="149">
        <f>W31+AN31</f>
        <v>52.022483730461182</v>
      </c>
      <c r="AR31" s="149">
        <f>Y31+AN31</f>
        <v>90.355442619999039</v>
      </c>
      <c r="AS31" s="96"/>
    </row>
    <row r="32" spans="1:45" ht="30" customHeight="1" x14ac:dyDescent="0.3">
      <c r="A32">
        <v>28</v>
      </c>
      <c r="B32">
        <v>57</v>
      </c>
      <c r="C32" s="22" t="s">
        <v>199</v>
      </c>
      <c r="D32" s="23" t="s">
        <v>100</v>
      </c>
      <c r="E32" s="23" t="s">
        <v>86</v>
      </c>
      <c r="F32" s="23"/>
      <c r="G32" s="23" t="s">
        <v>252</v>
      </c>
      <c r="H32" s="24" t="s">
        <v>253</v>
      </c>
      <c r="I32" s="24" t="s">
        <v>254</v>
      </c>
      <c r="J32" s="24" t="s">
        <v>255</v>
      </c>
      <c r="K32" s="106">
        <v>6695044</v>
      </c>
      <c r="L32" s="182">
        <f>SUM(M32:Q32)</f>
        <v>3975688</v>
      </c>
      <c r="M32" s="25"/>
      <c r="N32" s="25">
        <v>3975688</v>
      </c>
      <c r="O32" s="25"/>
      <c r="P32" s="25"/>
      <c r="Q32" s="25"/>
      <c r="R32" s="100">
        <v>3975688</v>
      </c>
      <c r="S32" s="192">
        <v>3975688</v>
      </c>
      <c r="T32" s="77">
        <v>4749</v>
      </c>
      <c r="U32" s="103"/>
      <c r="V32" s="103"/>
      <c r="W32" s="110">
        <v>26.376785874269899</v>
      </c>
      <c r="X32" s="174">
        <v>24.398836387724526</v>
      </c>
      <c r="Y32" s="110">
        <v>17.726708533612211</v>
      </c>
      <c r="Z32" s="28"/>
      <c r="AA32" s="111"/>
      <c r="AB32" s="29"/>
      <c r="AC32" s="28"/>
      <c r="AD32" s="28"/>
      <c r="AE32" s="28"/>
      <c r="AF32" s="29"/>
      <c r="AG32" s="28">
        <v>6</v>
      </c>
      <c r="AH32" s="28">
        <v>8</v>
      </c>
      <c r="AI32" s="29">
        <v>10</v>
      </c>
      <c r="AJ32" s="28"/>
      <c r="AK32" s="29"/>
      <c r="AL32" s="28">
        <v>0</v>
      </c>
      <c r="AM32" s="169">
        <v>1</v>
      </c>
      <c r="AN32" s="113">
        <f>Z32+AA32+AB32+AC32+AD32+AE32+AF32+AG32+AH32+AI32+AJ32+AK32+AL32+AM32</f>
        <v>25</v>
      </c>
      <c r="AO32" s="32" t="s">
        <v>59</v>
      </c>
      <c r="AP32" s="91" t="s">
        <v>71</v>
      </c>
      <c r="AQ32" s="149">
        <f>W32+AN32</f>
        <v>51.376785874269899</v>
      </c>
      <c r="AR32" s="149">
        <f>Y32+AN32</f>
        <v>42.726708533612211</v>
      </c>
      <c r="AS32" s="96"/>
    </row>
    <row r="33" spans="1:45" ht="30" customHeight="1" x14ac:dyDescent="0.3">
      <c r="A33">
        <v>29</v>
      </c>
      <c r="B33">
        <v>18</v>
      </c>
      <c r="C33" s="22" t="s">
        <v>78</v>
      </c>
      <c r="D33" s="23" t="s">
        <v>100</v>
      </c>
      <c r="E33" s="24" t="s">
        <v>80</v>
      </c>
      <c r="F33" s="24"/>
      <c r="G33" s="92" t="s">
        <v>128</v>
      </c>
      <c r="H33" s="92" t="s">
        <v>82</v>
      </c>
      <c r="I33" s="92" t="s">
        <v>129</v>
      </c>
      <c r="J33" s="24" t="s">
        <v>130</v>
      </c>
      <c r="K33" s="106">
        <v>522000</v>
      </c>
      <c r="L33" s="182">
        <f>SUM(M33:Q33)</f>
        <v>348000</v>
      </c>
      <c r="M33" s="25"/>
      <c r="N33" s="25">
        <v>348000</v>
      </c>
      <c r="O33" s="25"/>
      <c r="P33" s="25"/>
      <c r="Q33" s="25"/>
      <c r="R33" s="100"/>
      <c r="S33" s="192"/>
      <c r="T33" s="77">
        <v>3613</v>
      </c>
      <c r="U33" s="103"/>
      <c r="V33" s="103"/>
      <c r="W33" s="110">
        <v>30.737002980838319</v>
      </c>
      <c r="X33" s="174">
        <v>0.89957185636184356</v>
      </c>
      <c r="Y33" s="110">
        <v>48.124490307206038</v>
      </c>
      <c r="Z33" s="28">
        <v>8</v>
      </c>
      <c r="AA33" s="111">
        <v>0</v>
      </c>
      <c r="AB33" s="29">
        <v>0</v>
      </c>
      <c r="AC33" s="28"/>
      <c r="AD33" s="30"/>
      <c r="AE33" s="30"/>
      <c r="AF33" s="29"/>
      <c r="AG33" s="28"/>
      <c r="AH33" s="28"/>
      <c r="AI33" s="27"/>
      <c r="AJ33" s="31"/>
      <c r="AK33" s="33"/>
      <c r="AL33" s="28">
        <v>2</v>
      </c>
      <c r="AM33" s="169">
        <v>10</v>
      </c>
      <c r="AN33" s="113">
        <f>Z33+AA33+AB33+AC33+AD33+AE33+AF33+AG33+AH33+AI33+AJ33+AK33+AL33+AM33</f>
        <v>20</v>
      </c>
      <c r="AO33" s="32" t="s">
        <v>59</v>
      </c>
      <c r="AP33" s="91" t="s">
        <v>60</v>
      </c>
      <c r="AQ33" s="149">
        <f>W33+AN33</f>
        <v>50.737002980838319</v>
      </c>
      <c r="AR33" s="149">
        <f>Y33+AN33</f>
        <v>68.124490307206031</v>
      </c>
      <c r="AS33" s="96"/>
    </row>
    <row r="34" spans="1:45" ht="30" customHeight="1" x14ac:dyDescent="0.3">
      <c r="A34">
        <v>30</v>
      </c>
      <c r="B34">
        <v>39</v>
      </c>
      <c r="C34" s="22" t="s">
        <v>78</v>
      </c>
      <c r="D34" s="23" t="s">
        <v>79</v>
      </c>
      <c r="E34" s="24" t="s">
        <v>80</v>
      </c>
      <c r="F34" s="24"/>
      <c r="G34" s="23" t="s">
        <v>189</v>
      </c>
      <c r="H34" s="24" t="s">
        <v>82</v>
      </c>
      <c r="I34" s="24" t="s">
        <v>190</v>
      </c>
      <c r="J34" s="24" t="s">
        <v>84</v>
      </c>
      <c r="K34" s="106">
        <v>1926000</v>
      </c>
      <c r="L34" s="182">
        <f>SUM(M34:Q34)</f>
        <v>1284000</v>
      </c>
      <c r="M34" s="25"/>
      <c r="N34" s="25">
        <v>1284000</v>
      </c>
      <c r="O34" s="25"/>
      <c r="P34" s="25"/>
      <c r="Q34" s="25"/>
      <c r="R34" s="100"/>
      <c r="S34" s="192"/>
      <c r="T34" s="77">
        <v>2041</v>
      </c>
      <c r="U34" s="103"/>
      <c r="V34" s="103"/>
      <c r="W34" s="110">
        <v>37.984016662552754</v>
      </c>
      <c r="X34" s="174">
        <v>0.81141354911430419</v>
      </c>
      <c r="Y34" s="110">
        <v>48.305137892679447</v>
      </c>
      <c r="Z34" s="28">
        <v>12</v>
      </c>
      <c r="AA34" s="111">
        <v>0</v>
      </c>
      <c r="AB34" s="29">
        <v>0</v>
      </c>
      <c r="AC34" s="28"/>
      <c r="AD34" s="30"/>
      <c r="AE34" s="30"/>
      <c r="AF34" s="29"/>
      <c r="AG34" s="28"/>
      <c r="AH34" s="28"/>
      <c r="AI34" s="27"/>
      <c r="AJ34" s="31"/>
      <c r="AK34" s="33"/>
      <c r="AL34" s="28">
        <v>0</v>
      </c>
      <c r="AM34" s="169">
        <v>0</v>
      </c>
      <c r="AN34" s="113">
        <f>Z34+AA34+AB34+AC34+AD34+AE34+AF34+AG34+AH34+AI34+AJ34+AK34+AL34+AM34</f>
        <v>12</v>
      </c>
      <c r="AO34" s="32" t="s">
        <v>59</v>
      </c>
      <c r="AP34" s="91" t="s">
        <v>60</v>
      </c>
      <c r="AQ34" s="149">
        <f>W34+AN34</f>
        <v>49.984016662552754</v>
      </c>
      <c r="AR34" s="149">
        <f>Y34+AN34</f>
        <v>60.305137892679447</v>
      </c>
      <c r="AS34" s="96"/>
    </row>
    <row r="35" spans="1:45" ht="30" customHeight="1" x14ac:dyDescent="0.3">
      <c r="A35">
        <v>31</v>
      </c>
      <c r="B35">
        <v>26</v>
      </c>
      <c r="C35" s="22" t="s">
        <v>78</v>
      </c>
      <c r="D35" s="23" t="s">
        <v>150</v>
      </c>
      <c r="E35" s="24" t="s">
        <v>80</v>
      </c>
      <c r="F35" s="24"/>
      <c r="G35" s="23" t="s">
        <v>151</v>
      </c>
      <c r="H35" s="24" t="s">
        <v>82</v>
      </c>
      <c r="I35" s="24" t="s">
        <v>152</v>
      </c>
      <c r="J35" s="24" t="s">
        <v>84</v>
      </c>
      <c r="K35" s="106">
        <v>384000</v>
      </c>
      <c r="L35" s="182">
        <f>SUM(M35:Q35)</f>
        <v>256000</v>
      </c>
      <c r="M35" s="25"/>
      <c r="N35" s="25">
        <v>256000</v>
      </c>
      <c r="O35" s="25"/>
      <c r="P35" s="25"/>
      <c r="Q35" s="25"/>
      <c r="R35" s="100"/>
      <c r="S35" s="192"/>
      <c r="T35" s="77">
        <v>2925</v>
      </c>
      <c r="U35" s="26"/>
      <c r="V35" s="26"/>
      <c r="W35" s="110">
        <v>33.720935490919146</v>
      </c>
      <c r="X35" s="174">
        <v>0.60507192934797749</v>
      </c>
      <c r="Y35" s="110">
        <v>48.730613591334333</v>
      </c>
      <c r="Z35" s="28">
        <v>14</v>
      </c>
      <c r="AA35" s="111">
        <v>0</v>
      </c>
      <c r="AB35" s="29">
        <v>0</v>
      </c>
      <c r="AC35" s="28"/>
      <c r="AD35" s="144"/>
      <c r="AE35" s="144"/>
      <c r="AF35" s="145"/>
      <c r="AG35" s="143"/>
      <c r="AH35" s="143"/>
      <c r="AI35" s="146"/>
      <c r="AJ35" s="147"/>
      <c r="AK35" s="148"/>
      <c r="AL35" s="28">
        <v>2</v>
      </c>
      <c r="AM35" s="169">
        <v>0</v>
      </c>
      <c r="AN35" s="113">
        <f>Z35+AA35+AB35+AC35+AD35+AE35+AF35+AG35+AH35+AI35+AJ35+AK35+AL35+AM35</f>
        <v>16</v>
      </c>
      <c r="AO35" s="32" t="s">
        <v>59</v>
      </c>
      <c r="AP35" s="91" t="s">
        <v>60</v>
      </c>
      <c r="AQ35" s="149">
        <f>W35+AN35</f>
        <v>49.720935490919146</v>
      </c>
      <c r="AR35" s="149">
        <f>Y35+AN35</f>
        <v>64.730613591334333</v>
      </c>
      <c r="AS35" s="96"/>
    </row>
    <row r="36" spans="1:45" ht="30" customHeight="1" x14ac:dyDescent="0.3">
      <c r="A36">
        <v>32</v>
      </c>
      <c r="B36">
        <v>58</v>
      </c>
      <c r="C36" s="22" t="s">
        <v>199</v>
      </c>
      <c r="D36" s="23" t="s">
        <v>62</v>
      </c>
      <c r="E36" s="23" t="s">
        <v>62</v>
      </c>
      <c r="F36" s="23"/>
      <c r="G36" s="23" t="s">
        <v>256</v>
      </c>
      <c r="H36" s="24" t="s">
        <v>125</v>
      </c>
      <c r="I36" s="24" t="s">
        <v>257</v>
      </c>
      <c r="J36" s="24" t="s">
        <v>258</v>
      </c>
      <c r="K36" s="106">
        <v>44240000</v>
      </c>
      <c r="L36" s="182">
        <f>SUM(M36:Q36)</f>
        <v>28200000</v>
      </c>
      <c r="M36" s="25"/>
      <c r="N36" s="25"/>
      <c r="O36" s="25">
        <v>28200000</v>
      </c>
      <c r="P36" s="25"/>
      <c r="Q36" s="25"/>
      <c r="R36" s="99"/>
      <c r="S36" s="196"/>
      <c r="T36" s="77">
        <v>9998</v>
      </c>
      <c r="U36" s="103"/>
      <c r="V36" s="103"/>
      <c r="W36" s="110">
        <v>13.008611432555167</v>
      </c>
      <c r="X36" s="174">
        <v>46.683383710896209</v>
      </c>
      <c r="Y36" s="110">
        <v>6.8756019612183721</v>
      </c>
      <c r="Z36" s="28"/>
      <c r="AA36" s="111"/>
      <c r="AB36" s="29"/>
      <c r="AC36" s="28"/>
      <c r="AD36" s="30"/>
      <c r="AE36" s="30"/>
      <c r="AF36" s="29"/>
      <c r="AG36" s="28">
        <v>10</v>
      </c>
      <c r="AH36" s="28">
        <v>8</v>
      </c>
      <c r="AI36" s="27">
        <v>10</v>
      </c>
      <c r="AJ36" s="28"/>
      <c r="AK36" s="29"/>
      <c r="AL36" s="28">
        <v>2</v>
      </c>
      <c r="AM36" s="169">
        <v>5</v>
      </c>
      <c r="AN36" s="113">
        <f>Z36+AA36+AB36+AC36+AD36+AE36+AF36+AG36+AH36+AI36+AJ36+AK36+AL36+AM36</f>
        <v>35</v>
      </c>
      <c r="AO36" s="32" t="s">
        <v>59</v>
      </c>
      <c r="AP36" s="91" t="s">
        <v>60</v>
      </c>
      <c r="AQ36" s="149">
        <f>W36+AN36</f>
        <v>48.00861143255517</v>
      </c>
      <c r="AR36" s="149">
        <f>Y36+AN36</f>
        <v>41.875601961218372</v>
      </c>
      <c r="AS36" s="96"/>
    </row>
    <row r="37" spans="1:45" ht="30" customHeight="1" x14ac:dyDescent="0.3">
      <c r="A37">
        <v>33</v>
      </c>
      <c r="B37">
        <v>54</v>
      </c>
      <c r="C37" s="22" t="s">
        <v>199</v>
      </c>
      <c r="D37" s="23" t="s">
        <v>62</v>
      </c>
      <c r="E37" s="23" t="s">
        <v>62</v>
      </c>
      <c r="F37" s="23" t="s">
        <v>64</v>
      </c>
      <c r="G37" s="23" t="s">
        <v>241</v>
      </c>
      <c r="H37" s="24" t="s">
        <v>125</v>
      </c>
      <c r="I37" s="24" t="s">
        <v>242</v>
      </c>
      <c r="J37" s="24" t="s">
        <v>243</v>
      </c>
      <c r="K37" s="106">
        <v>76850000</v>
      </c>
      <c r="L37" s="182">
        <f>SUM(M37:Q37)</f>
        <v>45300000</v>
      </c>
      <c r="M37" s="25"/>
      <c r="N37" s="25"/>
      <c r="O37" s="25">
        <v>45300000</v>
      </c>
      <c r="P37" s="25"/>
      <c r="Q37" s="25"/>
      <c r="R37" s="100"/>
      <c r="S37" s="199">
        <v>42300000</v>
      </c>
      <c r="T37" s="77">
        <v>26636</v>
      </c>
      <c r="U37" s="103"/>
      <c r="V37" s="103"/>
      <c r="W37" s="110">
        <v>1.3840362721770609</v>
      </c>
      <c r="X37" s="174">
        <v>140.72228922226375</v>
      </c>
      <c r="Y37" s="110">
        <v>0.12635317883287148</v>
      </c>
      <c r="Z37" s="28"/>
      <c r="AA37" s="111"/>
      <c r="AB37" s="29"/>
      <c r="AC37" s="28"/>
      <c r="AD37" s="30"/>
      <c r="AE37" s="30"/>
      <c r="AF37" s="29"/>
      <c r="AG37" s="28">
        <v>6</v>
      </c>
      <c r="AH37" s="28">
        <v>10</v>
      </c>
      <c r="AI37" s="27">
        <v>10</v>
      </c>
      <c r="AJ37" s="31"/>
      <c r="AK37" s="33"/>
      <c r="AL37" s="28">
        <v>10</v>
      </c>
      <c r="AM37" s="169">
        <v>10</v>
      </c>
      <c r="AN37" s="113">
        <f>Z37+AA37+AB37+AC37+AD37+AE37+AF37+AG37+AH37+AI37+AJ37+AK37+AL37+AM37</f>
        <v>46</v>
      </c>
      <c r="AO37" s="32" t="s">
        <v>59</v>
      </c>
      <c r="AP37" s="91" t="s">
        <v>60</v>
      </c>
      <c r="AQ37" s="149">
        <f>W37+AN37</f>
        <v>47.384036272177063</v>
      </c>
      <c r="AR37" s="149">
        <f>Y37+AN37</f>
        <v>46.126353178832872</v>
      </c>
      <c r="AS37" s="96" t="s">
        <v>244</v>
      </c>
    </row>
    <row r="38" spans="1:45" ht="30" customHeight="1" x14ac:dyDescent="0.3">
      <c r="A38">
        <v>34</v>
      </c>
      <c r="B38">
        <v>44</v>
      </c>
      <c r="C38" s="22" t="s">
        <v>78</v>
      </c>
      <c r="D38" s="23" t="s">
        <v>79</v>
      </c>
      <c r="E38" s="24" t="s">
        <v>80</v>
      </c>
      <c r="F38" s="24"/>
      <c r="G38" s="92" t="s">
        <v>205</v>
      </c>
      <c r="H38" s="92" t="s">
        <v>82</v>
      </c>
      <c r="I38" s="92" t="s">
        <v>206</v>
      </c>
      <c r="J38" s="24" t="s">
        <v>207</v>
      </c>
      <c r="K38" s="106">
        <v>372000</v>
      </c>
      <c r="L38" s="182">
        <f>SUM(M38:Q38)</f>
        <v>248000</v>
      </c>
      <c r="M38" s="25"/>
      <c r="N38" s="25">
        <v>248000</v>
      </c>
      <c r="O38" s="25"/>
      <c r="P38" s="25"/>
      <c r="Q38" s="25"/>
      <c r="R38" s="100"/>
      <c r="S38" s="192"/>
      <c r="T38" s="77">
        <v>2329</v>
      </c>
      <c r="U38" s="103"/>
      <c r="V38" s="103"/>
      <c r="W38" s="110">
        <v>36.539031685538895</v>
      </c>
      <c r="X38" s="174">
        <v>0.92583870081941089</v>
      </c>
      <c r="Y38" s="110">
        <v>48.070796946515472</v>
      </c>
      <c r="Z38" s="28">
        <v>8</v>
      </c>
      <c r="AA38" s="111">
        <v>0</v>
      </c>
      <c r="AB38" s="29">
        <v>0</v>
      </c>
      <c r="AC38" s="28"/>
      <c r="AD38" s="30"/>
      <c r="AE38" s="30"/>
      <c r="AF38" s="29"/>
      <c r="AG38" s="28"/>
      <c r="AH38" s="28"/>
      <c r="AI38" s="29"/>
      <c r="AJ38" s="31"/>
      <c r="AK38" s="33"/>
      <c r="AL38" s="28">
        <v>2</v>
      </c>
      <c r="AM38" s="169">
        <v>0</v>
      </c>
      <c r="AN38" s="113">
        <f>Z38+AA38+AB38+AC38+AD38+AE38+AF38+AG38+AH38+AI38+AJ38+AK38+AL38+AM38</f>
        <v>10</v>
      </c>
      <c r="AO38" s="32" t="s">
        <v>60</v>
      </c>
      <c r="AP38" s="91" t="s">
        <v>60</v>
      </c>
      <c r="AQ38" s="149">
        <f>W38+AN38</f>
        <v>46.539031685538895</v>
      </c>
      <c r="AR38" s="149">
        <f>Y38+AN38</f>
        <v>58.070796946515472</v>
      </c>
      <c r="AS38" s="96"/>
    </row>
    <row r="39" spans="1:45" ht="30" customHeight="1" x14ac:dyDescent="0.3">
      <c r="A39">
        <v>35</v>
      </c>
      <c r="B39">
        <v>32</v>
      </c>
      <c r="C39" s="22" t="s">
        <v>78</v>
      </c>
      <c r="D39" s="23" t="s">
        <v>79</v>
      </c>
      <c r="E39" s="24" t="s">
        <v>80</v>
      </c>
      <c r="F39" s="24"/>
      <c r="G39" s="92" t="s">
        <v>170</v>
      </c>
      <c r="H39" s="92" t="s">
        <v>82</v>
      </c>
      <c r="I39" s="92" t="s">
        <v>171</v>
      </c>
      <c r="J39" s="204" t="s">
        <v>84</v>
      </c>
      <c r="K39" s="106">
        <v>390000</v>
      </c>
      <c r="L39" s="182">
        <f>SUM(M39:Q39)</f>
        <v>260000</v>
      </c>
      <c r="M39" s="25"/>
      <c r="N39" s="25">
        <v>260000</v>
      </c>
      <c r="O39" s="25"/>
      <c r="P39" s="25"/>
      <c r="Q39" s="25"/>
      <c r="R39" s="100"/>
      <c r="S39" s="192"/>
      <c r="T39" s="77">
        <v>3194</v>
      </c>
      <c r="U39" s="103"/>
      <c r="V39" s="103"/>
      <c r="W39" s="110">
        <v>32.521231810949217</v>
      </c>
      <c r="X39" s="174">
        <v>0.66068400925932624</v>
      </c>
      <c r="Y39" s="110">
        <v>48.615574135504801</v>
      </c>
      <c r="Z39" s="28">
        <v>14</v>
      </c>
      <c r="AA39" s="111">
        <v>0</v>
      </c>
      <c r="AB39" s="29">
        <v>0</v>
      </c>
      <c r="AC39" s="28"/>
      <c r="AD39" s="30"/>
      <c r="AE39" s="30"/>
      <c r="AF39" s="29"/>
      <c r="AG39" s="28"/>
      <c r="AH39" s="28"/>
      <c r="AI39" s="29"/>
      <c r="AJ39" s="31"/>
      <c r="AK39" s="33"/>
      <c r="AL39" s="28">
        <v>0</v>
      </c>
      <c r="AM39" s="169">
        <v>0</v>
      </c>
      <c r="AN39" s="113">
        <f>Z39+AA39+AB39+AC39+AD39+AE39+AF39+AG39+AH39+AI39+AJ39+AK39+AL39+AM39</f>
        <v>14</v>
      </c>
      <c r="AO39" s="32" t="s">
        <v>60</v>
      </c>
      <c r="AP39" s="91" t="s">
        <v>60</v>
      </c>
      <c r="AQ39" s="149">
        <f>W39+AN39</f>
        <v>46.521231810949217</v>
      </c>
      <c r="AR39" s="149">
        <f>Y39+AN39</f>
        <v>62.615574135504801</v>
      </c>
      <c r="AS39" s="96"/>
    </row>
    <row r="40" spans="1:45" ht="30" customHeight="1" x14ac:dyDescent="0.3">
      <c r="A40">
        <v>36</v>
      </c>
      <c r="B40">
        <v>31</v>
      </c>
      <c r="C40" s="22" t="s">
        <v>78</v>
      </c>
      <c r="D40" s="23" t="s">
        <v>85</v>
      </c>
      <c r="E40" s="24" t="s">
        <v>86</v>
      </c>
      <c r="F40" s="24"/>
      <c r="G40" s="23" t="s">
        <v>166</v>
      </c>
      <c r="H40" s="24" t="s">
        <v>167</v>
      </c>
      <c r="I40" s="24" t="s">
        <v>168</v>
      </c>
      <c r="J40" s="204" t="s">
        <v>169</v>
      </c>
      <c r="K40" s="106">
        <v>774825</v>
      </c>
      <c r="L40" s="182">
        <f>SUM(M40:Q40)</f>
        <v>561312</v>
      </c>
      <c r="M40" s="25"/>
      <c r="N40" s="25">
        <v>561312</v>
      </c>
      <c r="O40" s="25"/>
      <c r="P40" s="25"/>
      <c r="Q40" s="25"/>
      <c r="R40" s="100">
        <v>561312</v>
      </c>
      <c r="S40" s="192">
        <v>561312</v>
      </c>
      <c r="T40" s="77">
        <v>3462</v>
      </c>
      <c r="U40" s="103"/>
      <c r="V40" s="103"/>
      <c r="W40" s="110">
        <v>31.36843452776834</v>
      </c>
      <c r="X40" s="174">
        <v>0.86238029846914921</v>
      </c>
      <c r="Y40" s="110">
        <v>48.200618009258605</v>
      </c>
      <c r="Z40" s="28">
        <v>10</v>
      </c>
      <c r="AA40" s="111">
        <v>0</v>
      </c>
      <c r="AB40" s="29">
        <v>0</v>
      </c>
      <c r="AC40" s="28"/>
      <c r="AD40" s="30"/>
      <c r="AE40" s="30"/>
      <c r="AF40" s="29"/>
      <c r="AG40" s="28"/>
      <c r="AH40" s="28"/>
      <c r="AI40" s="27"/>
      <c r="AJ40" s="31"/>
      <c r="AK40" s="33"/>
      <c r="AL40" s="28">
        <v>4</v>
      </c>
      <c r="AM40" s="169">
        <v>1</v>
      </c>
      <c r="AN40" s="113">
        <f>Z40+AA40+AB40+AC40+AD40+AE40+AF40+AG40+AH40+AI40+AJ40+AK40+AL40+AM40</f>
        <v>15</v>
      </c>
      <c r="AO40" s="32" t="s">
        <v>59</v>
      </c>
      <c r="AP40" s="91" t="s">
        <v>60</v>
      </c>
      <c r="AQ40" s="149">
        <f>W40+AN40</f>
        <v>46.368434527768343</v>
      </c>
      <c r="AR40" s="149">
        <f>Y40+AN40</f>
        <v>63.200618009258605</v>
      </c>
      <c r="AS40" s="96"/>
    </row>
    <row r="41" spans="1:45" ht="30" customHeight="1" x14ac:dyDescent="0.3">
      <c r="A41">
        <v>37</v>
      </c>
      <c r="B41">
        <v>42</v>
      </c>
      <c r="C41" s="22" t="s">
        <v>78</v>
      </c>
      <c r="D41" s="23" t="s">
        <v>79</v>
      </c>
      <c r="E41" s="24" t="s">
        <v>80</v>
      </c>
      <c r="F41" s="24"/>
      <c r="G41" s="92" t="s">
        <v>197</v>
      </c>
      <c r="H41" s="92" t="s">
        <v>82</v>
      </c>
      <c r="I41" s="92" t="s">
        <v>198</v>
      </c>
      <c r="J41" s="24" t="s">
        <v>84</v>
      </c>
      <c r="K41" s="106">
        <v>306000</v>
      </c>
      <c r="L41" s="182">
        <f>SUM(M41:Q41)</f>
        <v>204000</v>
      </c>
      <c r="M41" s="25"/>
      <c r="N41" s="25">
        <v>204000</v>
      </c>
      <c r="O41" s="25"/>
      <c r="P41" s="25"/>
      <c r="Q41" s="25"/>
      <c r="R41" s="100"/>
      <c r="S41" s="192"/>
      <c r="T41" s="77">
        <v>2994</v>
      </c>
      <c r="U41" s="103"/>
      <c r="V41" s="103"/>
      <c r="W41" s="110">
        <v>33.409048559217005</v>
      </c>
      <c r="X41" s="174">
        <v>1.1903539622996318</v>
      </c>
      <c r="Y41" s="110">
        <v>47.533416170616604</v>
      </c>
      <c r="Z41" s="28">
        <v>10</v>
      </c>
      <c r="AA41" s="111">
        <v>0</v>
      </c>
      <c r="AB41" s="29">
        <v>0</v>
      </c>
      <c r="AC41" s="28"/>
      <c r="AD41" s="30"/>
      <c r="AE41" s="30"/>
      <c r="AF41" s="29"/>
      <c r="AG41" s="28"/>
      <c r="AH41" s="28"/>
      <c r="AI41" s="29"/>
      <c r="AJ41" s="31"/>
      <c r="AK41" s="33"/>
      <c r="AL41" s="28">
        <v>2</v>
      </c>
      <c r="AM41" s="169">
        <v>0</v>
      </c>
      <c r="AN41" s="113">
        <f>Z41+AA41+AB41+AC41+AD41+AE41+AF41+AG41+AH41+AI41+AJ41+AK41+AL41+AM41</f>
        <v>12</v>
      </c>
      <c r="AO41" s="32" t="s">
        <v>60</v>
      </c>
      <c r="AP41" s="91" t="s">
        <v>60</v>
      </c>
      <c r="AQ41" s="149">
        <f>W41+AN41</f>
        <v>45.409048559217005</v>
      </c>
      <c r="AR41" s="149">
        <f>Y41+AN41</f>
        <v>59.533416170616604</v>
      </c>
      <c r="AS41" s="96"/>
    </row>
    <row r="42" spans="1:45" ht="30" customHeight="1" x14ac:dyDescent="0.3">
      <c r="A42">
        <v>38</v>
      </c>
      <c r="B42">
        <v>65</v>
      </c>
      <c r="C42" s="22" t="s">
        <v>199</v>
      </c>
      <c r="D42" s="23" t="s">
        <v>85</v>
      </c>
      <c r="E42" s="23" t="s">
        <v>86</v>
      </c>
      <c r="F42" s="23"/>
      <c r="G42" s="92" t="s">
        <v>283</v>
      </c>
      <c r="H42" s="92" t="s">
        <v>88</v>
      </c>
      <c r="I42" s="92" t="s">
        <v>284</v>
      </c>
      <c r="J42" s="24" t="s">
        <v>285</v>
      </c>
      <c r="K42" s="106">
        <v>381242</v>
      </c>
      <c r="L42" s="182">
        <f>SUM(M42:Q42)</f>
        <v>266000</v>
      </c>
      <c r="M42" s="25"/>
      <c r="N42" s="25">
        <v>266000</v>
      </c>
      <c r="O42" s="25"/>
      <c r="P42" s="25"/>
      <c r="Q42" s="25"/>
      <c r="R42" s="100"/>
      <c r="S42" s="193">
        <v>266000</v>
      </c>
      <c r="T42" s="77">
        <v>12201</v>
      </c>
      <c r="U42" s="103"/>
      <c r="V42" s="103"/>
      <c r="W42" s="110">
        <v>9.6691246099761674</v>
      </c>
      <c r="X42" s="174">
        <v>75.214125981103095</v>
      </c>
      <c r="Y42" s="110">
        <v>2.0450508428831595</v>
      </c>
      <c r="Z42" s="28"/>
      <c r="AA42" s="111"/>
      <c r="AB42" s="29"/>
      <c r="AC42" s="28"/>
      <c r="AD42" s="30"/>
      <c r="AE42" s="30"/>
      <c r="AF42" s="29"/>
      <c r="AG42" s="28">
        <v>6</v>
      </c>
      <c r="AH42" s="28">
        <v>8</v>
      </c>
      <c r="AI42" s="29">
        <v>3</v>
      </c>
      <c r="AJ42" s="31"/>
      <c r="AK42" s="33"/>
      <c r="AL42" s="28">
        <v>8</v>
      </c>
      <c r="AM42" s="169">
        <v>10</v>
      </c>
      <c r="AN42" s="113">
        <f>Z42+AA42+AB42+AC42+AD42+AE42+AF42+AG42+AH42+AI42+AJ42+AK42+AL42+AM42</f>
        <v>35</v>
      </c>
      <c r="AO42" s="32" t="s">
        <v>60</v>
      </c>
      <c r="AP42" s="91" t="s">
        <v>60</v>
      </c>
      <c r="AQ42" s="149">
        <f>W42+AN42</f>
        <v>44.669124609976166</v>
      </c>
      <c r="AR42" s="149">
        <f>Y42+AN42</f>
        <v>37.045050842883157</v>
      </c>
      <c r="AS42" s="96" t="s">
        <v>204</v>
      </c>
    </row>
    <row r="43" spans="1:45" ht="30" customHeight="1" x14ac:dyDescent="0.3">
      <c r="A43">
        <v>39</v>
      </c>
      <c r="B43">
        <v>66</v>
      </c>
      <c r="C43" s="22" t="s">
        <v>199</v>
      </c>
      <c r="D43" s="23" t="s">
        <v>159</v>
      </c>
      <c r="E43" s="23" t="s">
        <v>86</v>
      </c>
      <c r="F43" s="23"/>
      <c r="G43" s="23" t="s">
        <v>286</v>
      </c>
      <c r="H43" s="24" t="s">
        <v>287</v>
      </c>
      <c r="I43" s="24" t="s">
        <v>288</v>
      </c>
      <c r="J43" s="24" t="s">
        <v>289</v>
      </c>
      <c r="K43" s="106">
        <v>5510567</v>
      </c>
      <c r="L43" s="182">
        <f>SUM(M43:Q43)</f>
        <v>1262432</v>
      </c>
      <c r="M43" s="25">
        <v>1262432</v>
      </c>
      <c r="N43" s="25"/>
      <c r="O43" s="25"/>
      <c r="P43" s="25"/>
      <c r="Q43" s="25"/>
      <c r="R43" s="100"/>
      <c r="S43" s="193">
        <v>1262432</v>
      </c>
      <c r="T43" s="77">
        <v>3758</v>
      </c>
      <c r="U43" s="103"/>
      <c r="V43" s="103"/>
      <c r="W43" s="110">
        <v>30.142627509498443</v>
      </c>
      <c r="X43" s="174">
        <v>19.60302482587915</v>
      </c>
      <c r="Y43" s="110">
        <v>21.734360693667753</v>
      </c>
      <c r="Z43" s="28"/>
      <c r="AA43" s="111"/>
      <c r="AB43" s="29"/>
      <c r="AC43" s="28"/>
      <c r="AD43" s="30"/>
      <c r="AE43" s="30"/>
      <c r="AF43" s="29"/>
      <c r="AG43" s="28">
        <v>6</v>
      </c>
      <c r="AH43" s="28">
        <v>4</v>
      </c>
      <c r="AI43" s="27">
        <v>3</v>
      </c>
      <c r="AJ43" s="31"/>
      <c r="AK43" s="33"/>
      <c r="AL43" s="28">
        <v>0</v>
      </c>
      <c r="AM43" s="169">
        <v>1</v>
      </c>
      <c r="AN43" s="113">
        <f>Z43+AA43+AB43+AC43+AD43+AE43+AF43+AG43+AH43+AI43+AJ43+AK43+AL43+AM43</f>
        <v>14</v>
      </c>
      <c r="AO43" s="32" t="s">
        <v>59</v>
      </c>
      <c r="AP43" s="91" t="s">
        <v>60</v>
      </c>
      <c r="AQ43" s="149">
        <f>W43+AN43</f>
        <v>44.142627509498439</v>
      </c>
      <c r="AR43" s="149">
        <f>Y43+AN43</f>
        <v>35.734360693667753</v>
      </c>
      <c r="AS43" s="96" t="s">
        <v>204</v>
      </c>
    </row>
    <row r="44" spans="1:45" ht="30" customHeight="1" x14ac:dyDescent="0.3">
      <c r="A44">
        <v>40</v>
      </c>
      <c r="B44">
        <v>24</v>
      </c>
      <c r="C44" s="22" t="s">
        <v>141</v>
      </c>
      <c r="D44" s="23" t="s">
        <v>55</v>
      </c>
      <c r="E44" s="24" t="s">
        <v>142</v>
      </c>
      <c r="F44" s="24"/>
      <c r="G44" s="23" t="s">
        <v>143</v>
      </c>
      <c r="H44" s="24" t="s">
        <v>142</v>
      </c>
      <c r="I44" s="24" t="s">
        <v>144</v>
      </c>
      <c r="J44" s="24" t="s">
        <v>145</v>
      </c>
      <c r="K44" s="106">
        <v>5339510</v>
      </c>
      <c r="L44" s="182">
        <f>SUM(M44:Q44)</f>
        <v>2414641</v>
      </c>
      <c r="M44" s="195">
        <v>1444073</v>
      </c>
      <c r="N44" s="25">
        <v>970568</v>
      </c>
      <c r="O44" s="25"/>
      <c r="P44" s="25"/>
      <c r="Q44" s="25"/>
      <c r="R44" s="100">
        <v>2414641</v>
      </c>
      <c r="S44" s="192">
        <v>2414641</v>
      </c>
      <c r="T44" s="77">
        <v>4737</v>
      </c>
      <c r="U44" s="103"/>
      <c r="V44" s="103"/>
      <c r="W44" s="110">
        <v>26.419445667325515</v>
      </c>
      <c r="X44" s="174">
        <v>0.91850541176588296</v>
      </c>
      <c r="Y44" s="110">
        <v>48.085781256019274</v>
      </c>
      <c r="Z44" s="28"/>
      <c r="AA44" s="111"/>
      <c r="AB44" s="29"/>
      <c r="AC44" s="28">
        <v>2</v>
      </c>
      <c r="AD44" s="28"/>
      <c r="AE44" s="28">
        <v>0</v>
      </c>
      <c r="AF44" s="175">
        <v>6.5</v>
      </c>
      <c r="AG44" s="28"/>
      <c r="AH44" s="28"/>
      <c r="AI44" s="27"/>
      <c r="AJ44" s="31"/>
      <c r="AK44" s="33"/>
      <c r="AL44" s="28">
        <v>4</v>
      </c>
      <c r="AM44" s="169">
        <v>5</v>
      </c>
      <c r="AN44" s="113">
        <f>Z44+AA44+AB44+AC44+AD44+AE44+AF44+AG44+AH44+AI44+AJ44+AK44+AL44+AM44</f>
        <v>17.5</v>
      </c>
      <c r="AO44" s="32" t="s">
        <v>59</v>
      </c>
      <c r="AP44" s="91" t="s">
        <v>60</v>
      </c>
      <c r="AQ44" s="149">
        <f>W44+AN44</f>
        <v>43.919445667325519</v>
      </c>
      <c r="AR44" s="149">
        <f>Y44+AN44</f>
        <v>65.585781256019274</v>
      </c>
      <c r="AS44" s="96"/>
    </row>
    <row r="45" spans="1:45" ht="30" customHeight="1" x14ac:dyDescent="0.3">
      <c r="A45">
        <v>41</v>
      </c>
      <c r="B45">
        <v>68</v>
      </c>
      <c r="C45" s="22" t="s">
        <v>199</v>
      </c>
      <c r="D45" s="23" t="s">
        <v>91</v>
      </c>
      <c r="E45" s="23" t="s">
        <v>86</v>
      </c>
      <c r="F45" s="23"/>
      <c r="G45" s="23" t="s">
        <v>294</v>
      </c>
      <c r="H45" s="24" t="s">
        <v>295</v>
      </c>
      <c r="I45" s="24" t="s">
        <v>296</v>
      </c>
      <c r="J45" s="24" t="s">
        <v>297</v>
      </c>
      <c r="K45" s="106">
        <v>6405790</v>
      </c>
      <c r="L45" s="182">
        <v>4394541</v>
      </c>
      <c r="M45" s="25"/>
      <c r="N45" s="25">
        <v>4394541</v>
      </c>
      <c r="O45" s="25"/>
      <c r="P45" s="25"/>
      <c r="Q45" s="25"/>
      <c r="R45" s="100"/>
      <c r="S45" s="193">
        <v>1394541</v>
      </c>
      <c r="T45" s="77">
        <v>9424</v>
      </c>
      <c r="U45" s="103"/>
      <c r="V45" s="103"/>
      <c r="W45" s="110">
        <v>14.054055940207563</v>
      </c>
      <c r="X45" s="174">
        <v>50.761723160745483</v>
      </c>
      <c r="Y45" s="110">
        <v>5.7814225660537133</v>
      </c>
      <c r="Z45" s="28"/>
      <c r="AA45" s="111"/>
      <c r="AB45" s="29"/>
      <c r="AC45" s="28"/>
      <c r="AD45" s="28"/>
      <c r="AE45" s="30"/>
      <c r="AF45" s="29"/>
      <c r="AG45" s="28">
        <v>4</v>
      </c>
      <c r="AH45" s="28">
        <v>8</v>
      </c>
      <c r="AI45" s="27">
        <v>10</v>
      </c>
      <c r="AJ45" s="31"/>
      <c r="AK45" s="33"/>
      <c r="AL45" s="28">
        <v>6</v>
      </c>
      <c r="AM45" s="169">
        <v>1</v>
      </c>
      <c r="AN45" s="113">
        <f>Z45+AA45+AB45+AC45+AD45+AE45+AF45+AG45+AH45+AI45+AJ45+AK45+AL45+AM45</f>
        <v>29</v>
      </c>
      <c r="AO45" s="32" t="s">
        <v>59</v>
      </c>
      <c r="AP45" s="91" t="s">
        <v>60</v>
      </c>
      <c r="AQ45" s="149">
        <f>W45+AN45</f>
        <v>43.054055940207562</v>
      </c>
      <c r="AR45" s="149">
        <f>Y45+AN45</f>
        <v>34.781422566053713</v>
      </c>
      <c r="AS45" s="96" t="s">
        <v>298</v>
      </c>
    </row>
    <row r="46" spans="1:45" ht="30" customHeight="1" x14ac:dyDescent="0.3">
      <c r="A46">
        <v>42</v>
      </c>
      <c r="B46">
        <v>22</v>
      </c>
      <c r="C46" s="22" t="s">
        <v>78</v>
      </c>
      <c r="D46" s="23" t="s">
        <v>100</v>
      </c>
      <c r="E46" s="24" t="s">
        <v>80</v>
      </c>
      <c r="F46" s="24"/>
      <c r="G46" s="23" t="s">
        <v>137</v>
      </c>
      <c r="H46" s="24" t="s">
        <v>82</v>
      </c>
      <c r="I46" s="24" t="s">
        <v>138</v>
      </c>
      <c r="J46" s="24" t="s">
        <v>84</v>
      </c>
      <c r="K46" s="106">
        <v>1086000</v>
      </c>
      <c r="L46" s="182">
        <f>SUM(M46:Q46)</f>
        <v>724000</v>
      </c>
      <c r="M46" s="25"/>
      <c r="N46" s="25">
        <v>724000</v>
      </c>
      <c r="O46" s="25"/>
      <c r="P46" s="25"/>
      <c r="Q46" s="25"/>
      <c r="R46" s="100"/>
      <c r="S46" s="192"/>
      <c r="T46" s="77">
        <v>6091</v>
      </c>
      <c r="U46" s="103"/>
      <c r="V46" s="103"/>
      <c r="W46" s="110">
        <v>22.015785944025097</v>
      </c>
      <c r="X46" s="174">
        <v>2.4214639214898077</v>
      </c>
      <c r="Y46" s="110">
        <v>45.110308433665942</v>
      </c>
      <c r="Z46" s="28">
        <v>14</v>
      </c>
      <c r="AA46" s="111">
        <v>0</v>
      </c>
      <c r="AB46" s="29">
        <v>0</v>
      </c>
      <c r="AC46" s="28"/>
      <c r="AD46" s="30"/>
      <c r="AE46" s="30"/>
      <c r="AF46" s="29"/>
      <c r="AG46" s="28"/>
      <c r="AH46" s="28"/>
      <c r="AI46" s="27"/>
      <c r="AJ46" s="31"/>
      <c r="AK46" s="33"/>
      <c r="AL46" s="28">
        <v>2</v>
      </c>
      <c r="AM46" s="169">
        <v>5</v>
      </c>
      <c r="AN46" s="113">
        <f>Z46+AA46+AB46+AC46+AD46+AE46+AF46+AG46+AH46+AI46+AJ46+AK46+AL46+AM46</f>
        <v>21</v>
      </c>
      <c r="AO46" s="32" t="s">
        <v>59</v>
      </c>
      <c r="AP46" s="91" t="s">
        <v>60</v>
      </c>
      <c r="AQ46" s="149">
        <f>W46+AN46</f>
        <v>43.015785944025097</v>
      </c>
      <c r="AR46" s="149">
        <f>Y46+AN46</f>
        <v>66.110308433665949</v>
      </c>
      <c r="AS46" s="96"/>
    </row>
    <row r="47" spans="1:45" ht="30" customHeight="1" x14ac:dyDescent="0.3">
      <c r="A47">
        <v>43</v>
      </c>
      <c r="B47">
        <v>41</v>
      </c>
      <c r="C47" s="22" t="s">
        <v>78</v>
      </c>
      <c r="D47" s="23" t="s">
        <v>150</v>
      </c>
      <c r="E47" s="24" t="s">
        <v>80</v>
      </c>
      <c r="F47" s="24"/>
      <c r="G47" s="92" t="s">
        <v>195</v>
      </c>
      <c r="H47" s="92" t="s">
        <v>82</v>
      </c>
      <c r="I47" s="92" t="s">
        <v>196</v>
      </c>
      <c r="J47" s="24" t="s">
        <v>84</v>
      </c>
      <c r="K47" s="106">
        <v>552000</v>
      </c>
      <c r="L47" s="182">
        <f>SUM(M47:Q47)</f>
        <v>368000</v>
      </c>
      <c r="M47" s="25"/>
      <c r="N47" s="25">
        <v>368000</v>
      </c>
      <c r="O47" s="25"/>
      <c r="P47" s="25"/>
      <c r="Q47" s="25"/>
      <c r="R47" s="100"/>
      <c r="S47" s="192"/>
      <c r="T47" s="77">
        <v>3548</v>
      </c>
      <c r="U47" s="103"/>
      <c r="V47" s="103"/>
      <c r="W47" s="110">
        <v>31.007238050129754</v>
      </c>
      <c r="X47" s="174">
        <v>0.883551905019612</v>
      </c>
      <c r="Y47" s="110">
        <v>48.157266923592005</v>
      </c>
      <c r="Z47" s="28">
        <v>12</v>
      </c>
      <c r="AA47" s="111">
        <v>0</v>
      </c>
      <c r="AB47" s="29">
        <v>0</v>
      </c>
      <c r="AC47" s="28"/>
      <c r="AD47" s="30"/>
      <c r="AE47" s="30"/>
      <c r="AF47" s="29"/>
      <c r="AG47" s="28"/>
      <c r="AH47" s="28"/>
      <c r="AI47" s="27"/>
      <c r="AJ47" s="31"/>
      <c r="AK47" s="33"/>
      <c r="AL47" s="28">
        <v>0</v>
      </c>
      <c r="AM47" s="169">
        <v>0</v>
      </c>
      <c r="AN47" s="113">
        <f>Z47+AA47+AB47+AC47+AD47+AE47+AF47+AG47+AH47+AI47+AJ47+AK47+AL47+AM47</f>
        <v>12</v>
      </c>
      <c r="AO47" s="32" t="s">
        <v>59</v>
      </c>
      <c r="AP47" s="91" t="s">
        <v>60</v>
      </c>
      <c r="AQ47" s="149">
        <f>W47+AN47</f>
        <v>43.007238050129757</v>
      </c>
      <c r="AR47" s="149">
        <f>Y47+AN47</f>
        <v>60.157266923592005</v>
      </c>
      <c r="AS47" s="96"/>
    </row>
    <row r="48" spans="1:45" ht="30" customHeight="1" x14ac:dyDescent="0.3">
      <c r="A48">
        <v>44</v>
      </c>
      <c r="B48">
        <v>70</v>
      </c>
      <c r="C48" s="22" t="s">
        <v>199</v>
      </c>
      <c r="D48" s="23" t="s">
        <v>100</v>
      </c>
      <c r="E48" s="23" t="s">
        <v>86</v>
      </c>
      <c r="F48" s="23"/>
      <c r="G48" s="92" t="s">
        <v>303</v>
      </c>
      <c r="H48" s="92" t="s">
        <v>234</v>
      </c>
      <c r="I48" s="92" t="s">
        <v>304</v>
      </c>
      <c r="J48" s="24" t="s">
        <v>305</v>
      </c>
      <c r="K48" s="106">
        <v>6436280</v>
      </c>
      <c r="L48" s="182">
        <f>SUM(M48:Q48)</f>
        <v>5033824</v>
      </c>
      <c r="M48" s="25">
        <v>413920</v>
      </c>
      <c r="N48" s="25">
        <v>4619904</v>
      </c>
      <c r="O48" s="25"/>
      <c r="P48" s="25"/>
      <c r="Q48" s="25"/>
      <c r="R48" s="100"/>
      <c r="S48" s="192"/>
      <c r="T48" s="77">
        <v>8032</v>
      </c>
      <c r="U48" s="103"/>
      <c r="V48" s="103"/>
      <c r="W48" s="110">
        <v>16.951714827701313</v>
      </c>
      <c r="X48" s="174">
        <v>42.69884259770393</v>
      </c>
      <c r="Y48" s="110">
        <v>8.1443317543688227</v>
      </c>
      <c r="Z48" s="28"/>
      <c r="AA48" s="111"/>
      <c r="AB48" s="29"/>
      <c r="AC48" s="28"/>
      <c r="AD48" s="30"/>
      <c r="AE48" s="30"/>
      <c r="AF48" s="29"/>
      <c r="AG48" s="28">
        <v>10</v>
      </c>
      <c r="AH48" s="28">
        <v>8</v>
      </c>
      <c r="AI48" s="29">
        <v>6</v>
      </c>
      <c r="AJ48" s="31"/>
      <c r="AK48" s="33"/>
      <c r="AL48" s="28">
        <v>2</v>
      </c>
      <c r="AM48" s="169">
        <v>0</v>
      </c>
      <c r="AN48" s="113">
        <f>Z48+AA48+AB48+AC48+AD48+AE48+AF48+AG48+AH48+AI48+AJ48+AK48+AL48+AM48</f>
        <v>26</v>
      </c>
      <c r="AO48" s="32" t="s">
        <v>60</v>
      </c>
      <c r="AP48" s="91" t="s">
        <v>60</v>
      </c>
      <c r="AQ48" s="149">
        <f>W48+AN48</f>
        <v>42.951714827701309</v>
      </c>
      <c r="AR48" s="149">
        <f>Y48+AN48</f>
        <v>34.144331754368821</v>
      </c>
      <c r="AS48" s="96" t="s">
        <v>306</v>
      </c>
    </row>
    <row r="49" spans="1:45" ht="30" customHeight="1" x14ac:dyDescent="0.3">
      <c r="A49">
        <v>45</v>
      </c>
      <c r="B49">
        <v>59</v>
      </c>
      <c r="C49" s="22" t="s">
        <v>199</v>
      </c>
      <c r="D49" s="23" t="s">
        <v>94</v>
      </c>
      <c r="E49" s="23" t="s">
        <v>86</v>
      </c>
      <c r="F49" s="23" t="s">
        <v>64</v>
      </c>
      <c r="G49" s="23" t="s">
        <v>259</v>
      </c>
      <c r="H49" s="24" t="s">
        <v>260</v>
      </c>
      <c r="I49" s="24" t="s">
        <v>261</v>
      </c>
      <c r="J49" s="203" t="s">
        <v>262</v>
      </c>
      <c r="K49" s="106">
        <v>9629000</v>
      </c>
      <c r="L49" s="182">
        <f>SUM(M49:Q49)</f>
        <v>600000</v>
      </c>
      <c r="M49" s="25"/>
      <c r="N49" s="25"/>
      <c r="O49" s="25">
        <v>600000</v>
      </c>
      <c r="P49" s="25"/>
      <c r="Q49" s="25"/>
      <c r="R49" s="100"/>
      <c r="S49" s="199">
        <v>600000</v>
      </c>
      <c r="T49" s="77">
        <v>25927</v>
      </c>
      <c r="U49" s="103"/>
      <c r="V49" s="103"/>
      <c r="W49" s="110">
        <v>1.5226979563894683</v>
      </c>
      <c r="X49" s="174">
        <v>126.01945594725345</v>
      </c>
      <c r="Y49" s="110">
        <v>0.23602822767183479</v>
      </c>
      <c r="Z49" s="28"/>
      <c r="AA49" s="111"/>
      <c r="AB49" s="29"/>
      <c r="AC49" s="28"/>
      <c r="AD49" s="30"/>
      <c r="AE49" s="30"/>
      <c r="AF49" s="29"/>
      <c r="AG49" s="28">
        <v>6</v>
      </c>
      <c r="AH49" s="28">
        <v>10</v>
      </c>
      <c r="AI49" s="27">
        <v>10</v>
      </c>
      <c r="AJ49" s="31"/>
      <c r="AK49" s="33"/>
      <c r="AL49" s="28">
        <v>10</v>
      </c>
      <c r="AM49" s="169">
        <v>5</v>
      </c>
      <c r="AN49" s="113">
        <f>Z49+AA49+AB49+AC49+AD49+AE49+AF49+AG49+AH49+AI49+AJ49+AK49+AL49+AM49</f>
        <v>41</v>
      </c>
      <c r="AO49" s="32" t="s">
        <v>59</v>
      </c>
      <c r="AP49" s="91" t="s">
        <v>60</v>
      </c>
      <c r="AQ49" s="149">
        <f>W49+AN49</f>
        <v>42.522697956389472</v>
      </c>
      <c r="AR49" s="149">
        <f>Y49+AN49</f>
        <v>41.236028227671838</v>
      </c>
      <c r="AS49" s="96" t="s">
        <v>263</v>
      </c>
    </row>
    <row r="50" spans="1:45" ht="30" customHeight="1" x14ac:dyDescent="0.3">
      <c r="A50">
        <v>46</v>
      </c>
      <c r="B50">
        <v>34</v>
      </c>
      <c r="C50" s="22" t="s">
        <v>78</v>
      </c>
      <c r="D50" s="23" t="s">
        <v>100</v>
      </c>
      <c r="E50" s="24" t="s">
        <v>80</v>
      </c>
      <c r="F50" s="24"/>
      <c r="G50" s="23" t="s">
        <v>175</v>
      </c>
      <c r="H50" s="24" t="s">
        <v>82</v>
      </c>
      <c r="I50" s="24" t="s">
        <v>176</v>
      </c>
      <c r="J50" s="24" t="s">
        <v>177</v>
      </c>
      <c r="K50" s="106">
        <v>180000</v>
      </c>
      <c r="L50" s="182">
        <f>SUM(M50:Q50)</f>
        <v>120000</v>
      </c>
      <c r="M50" s="25"/>
      <c r="N50" s="25">
        <v>120000</v>
      </c>
      <c r="O50" s="25"/>
      <c r="P50" s="25"/>
      <c r="Q50" s="25"/>
      <c r="R50" s="100"/>
      <c r="S50" s="192"/>
      <c r="T50" s="77">
        <v>4184</v>
      </c>
      <c r="U50" s="103"/>
      <c r="V50" s="103"/>
      <c r="W50" s="110">
        <v>28.462054092028417</v>
      </c>
      <c r="X50" s="174">
        <v>1.0423046809639647</v>
      </c>
      <c r="Y50" s="110">
        <v>47.8334438263377</v>
      </c>
      <c r="Z50" s="28">
        <v>14</v>
      </c>
      <c r="AA50" s="111">
        <v>0</v>
      </c>
      <c r="AB50" s="29">
        <v>0</v>
      </c>
      <c r="AC50" s="28"/>
      <c r="AD50" s="30"/>
      <c r="AE50" s="30"/>
      <c r="AF50" s="29"/>
      <c r="AG50" s="28"/>
      <c r="AH50" s="28"/>
      <c r="AI50" s="27"/>
      <c r="AJ50" s="31"/>
      <c r="AK50" s="33"/>
      <c r="AL50" s="28">
        <v>0</v>
      </c>
      <c r="AM50" s="169">
        <v>0</v>
      </c>
      <c r="AN50" s="113">
        <f>Z50+AA50+AB50+AC50+AD50+AE50+AF50+AG50+AH50+AI50+AJ50+AK50+AL50+AM50</f>
        <v>14</v>
      </c>
      <c r="AO50" s="32" t="s">
        <v>59</v>
      </c>
      <c r="AP50" s="91" t="s">
        <v>60</v>
      </c>
      <c r="AQ50" s="149">
        <f>W50+AN50</f>
        <v>42.462054092028417</v>
      </c>
      <c r="AR50" s="149">
        <f>Y50+AN50</f>
        <v>61.8334438263377</v>
      </c>
      <c r="AS50" s="96"/>
    </row>
    <row r="51" spans="1:45" ht="30" customHeight="1" x14ac:dyDescent="0.3">
      <c r="A51">
        <v>47</v>
      </c>
      <c r="B51">
        <v>6</v>
      </c>
      <c r="C51" s="22" t="s">
        <v>78</v>
      </c>
      <c r="D51" s="23" t="s">
        <v>85</v>
      </c>
      <c r="E51" s="24" t="s">
        <v>86</v>
      </c>
      <c r="F51" s="24"/>
      <c r="G51" s="23" t="s">
        <v>87</v>
      </c>
      <c r="H51" s="24" t="s">
        <v>88</v>
      </c>
      <c r="I51" s="24" t="s">
        <v>89</v>
      </c>
      <c r="J51" s="24" t="s">
        <v>90</v>
      </c>
      <c r="K51" s="106">
        <v>5460000</v>
      </c>
      <c r="L51" s="182">
        <f>SUM(M51:Q51)</f>
        <v>1300000</v>
      </c>
      <c r="M51" s="25">
        <v>1300000</v>
      </c>
      <c r="N51" s="25"/>
      <c r="O51" s="25"/>
      <c r="P51" s="25"/>
      <c r="Q51" s="25"/>
      <c r="R51" s="100">
        <v>1300000</v>
      </c>
      <c r="S51" s="192">
        <v>1300000</v>
      </c>
      <c r="T51" s="77">
        <v>13742</v>
      </c>
      <c r="U51" s="103"/>
      <c r="V51" s="103"/>
      <c r="W51" s="110">
        <v>7.8570739798949738</v>
      </c>
      <c r="X51" s="174">
        <v>3.5188899979654584</v>
      </c>
      <c r="Y51" s="110">
        <v>43.054647482882181</v>
      </c>
      <c r="Z51" s="28">
        <v>12</v>
      </c>
      <c r="AA51" s="111">
        <v>2</v>
      </c>
      <c r="AB51" s="29">
        <v>5</v>
      </c>
      <c r="AC51" s="28"/>
      <c r="AD51" s="30"/>
      <c r="AE51" s="30"/>
      <c r="AF51" s="29"/>
      <c r="AG51" s="28"/>
      <c r="AH51" s="28"/>
      <c r="AI51" s="27"/>
      <c r="AJ51" s="31"/>
      <c r="AK51" s="33"/>
      <c r="AL51" s="28">
        <v>4</v>
      </c>
      <c r="AM51" s="169">
        <v>10</v>
      </c>
      <c r="AN51" s="113">
        <f>Z51+AA51+AB51+AC51+AD51+AE51+AF51+AG51+AH51+AI51+AJ51+AK51+AL51+AM51</f>
        <v>33</v>
      </c>
      <c r="AO51" s="32" t="s">
        <v>59</v>
      </c>
      <c r="AP51" s="91" t="s">
        <v>60</v>
      </c>
      <c r="AQ51" s="149">
        <f>W51+AN51</f>
        <v>40.857073979894977</v>
      </c>
      <c r="AR51" s="149">
        <f>Y51+AN51</f>
        <v>76.054647482882189</v>
      </c>
      <c r="AS51" s="96"/>
    </row>
    <row r="52" spans="1:45" ht="30" customHeight="1" x14ac:dyDescent="0.3">
      <c r="A52">
        <v>48</v>
      </c>
      <c r="B52">
        <v>29</v>
      </c>
      <c r="C52" s="22" t="s">
        <v>78</v>
      </c>
      <c r="D52" s="23" t="s">
        <v>159</v>
      </c>
      <c r="E52" s="24" t="s">
        <v>80</v>
      </c>
      <c r="F52" s="24"/>
      <c r="G52" s="23" t="s">
        <v>160</v>
      </c>
      <c r="H52" s="24" t="s">
        <v>82</v>
      </c>
      <c r="I52" s="24" t="s">
        <v>161</v>
      </c>
      <c r="J52" s="24" t="s">
        <v>84</v>
      </c>
      <c r="K52" s="106">
        <v>348000</v>
      </c>
      <c r="L52" s="182">
        <f>SUM(M52:Q52)</f>
        <v>232000</v>
      </c>
      <c r="M52" s="25"/>
      <c r="N52" s="25">
        <v>232000</v>
      </c>
      <c r="O52" s="25"/>
      <c r="P52" s="25"/>
      <c r="Q52" s="25"/>
      <c r="R52" s="100"/>
      <c r="S52" s="192"/>
      <c r="T52" s="77">
        <v>6407</v>
      </c>
      <c r="U52" s="103"/>
      <c r="V52" s="103"/>
      <c r="W52" s="110">
        <v>21.098556506651033</v>
      </c>
      <c r="X52" s="174">
        <v>2.5473169824625663</v>
      </c>
      <c r="Y52" s="110">
        <v>44.869668577296643</v>
      </c>
      <c r="Z52" s="28">
        <v>14</v>
      </c>
      <c r="AA52" s="111">
        <v>0</v>
      </c>
      <c r="AB52" s="29">
        <v>0</v>
      </c>
      <c r="AC52" s="28"/>
      <c r="AD52" s="30"/>
      <c r="AE52" s="30"/>
      <c r="AF52" s="29"/>
      <c r="AG52" s="28"/>
      <c r="AH52" s="28"/>
      <c r="AI52" s="27"/>
      <c r="AJ52" s="31"/>
      <c r="AK52" s="33"/>
      <c r="AL52" s="28">
        <v>0</v>
      </c>
      <c r="AM52" s="169">
        <v>5</v>
      </c>
      <c r="AN52" s="113">
        <f>Z52+AA52+AB52+AC52+AD52+AE52+AF52+AG52+AH52+AI52+AJ52+AK52+AL52+AM52</f>
        <v>19</v>
      </c>
      <c r="AO52" s="32" t="s">
        <v>59</v>
      </c>
      <c r="AP52" s="91" t="s">
        <v>60</v>
      </c>
      <c r="AQ52" s="149">
        <f>W52+AN52</f>
        <v>40.098556506651036</v>
      </c>
      <c r="AR52" s="149">
        <f>Y52+AN52</f>
        <v>63.869668577296643</v>
      </c>
      <c r="AS52" s="96"/>
    </row>
    <row r="53" spans="1:45" ht="30" customHeight="1" x14ac:dyDescent="0.3">
      <c r="A53">
        <v>49</v>
      </c>
      <c r="B53">
        <v>61</v>
      </c>
      <c r="C53" s="22" t="s">
        <v>199</v>
      </c>
      <c r="D53" s="23" t="s">
        <v>94</v>
      </c>
      <c r="E53" s="23" t="s">
        <v>86</v>
      </c>
      <c r="F53" s="23" t="s">
        <v>64</v>
      </c>
      <c r="G53" s="92" t="s">
        <v>268</v>
      </c>
      <c r="H53" s="92" t="s">
        <v>269</v>
      </c>
      <c r="I53" s="92" t="s">
        <v>270</v>
      </c>
      <c r="J53" s="24" t="s">
        <v>271</v>
      </c>
      <c r="K53" s="106">
        <v>16115500</v>
      </c>
      <c r="L53" s="182">
        <f>SUM(M53:Q53)</f>
        <v>12125000</v>
      </c>
      <c r="M53" s="25">
        <v>625000</v>
      </c>
      <c r="N53" s="25"/>
      <c r="O53" s="25">
        <v>11500000</v>
      </c>
      <c r="P53" s="25"/>
      <c r="Q53" s="25"/>
      <c r="R53" s="100"/>
      <c r="S53" s="199">
        <v>12125000</v>
      </c>
      <c r="T53" s="77">
        <v>69327</v>
      </c>
      <c r="U53" s="103"/>
      <c r="V53" s="103"/>
      <c r="W53" s="110">
        <v>4.408984551525435E-3</v>
      </c>
      <c r="X53" s="174">
        <v>327.41430501458831</v>
      </c>
      <c r="Y53" s="110">
        <v>4.5260088712720482E-5</v>
      </c>
      <c r="Z53" s="28"/>
      <c r="AA53" s="111"/>
      <c r="AB53" s="29"/>
      <c r="AC53" s="28"/>
      <c r="AD53" s="30"/>
      <c r="AE53" s="30"/>
      <c r="AF53" s="29"/>
      <c r="AG53" s="28">
        <v>10</v>
      </c>
      <c r="AH53" s="28">
        <v>8</v>
      </c>
      <c r="AI53" s="29">
        <v>6</v>
      </c>
      <c r="AJ53" s="31"/>
      <c r="AK53" s="33"/>
      <c r="AL53" s="28">
        <v>10</v>
      </c>
      <c r="AM53" s="169">
        <v>5</v>
      </c>
      <c r="AN53" s="113">
        <f>Z53+AA53+AB53+AC53+AD53+AE53+AF53+AG53+AH53+AI53+AJ53+AK53+AL53+AM53</f>
        <v>39</v>
      </c>
      <c r="AO53" s="32" t="s">
        <v>60</v>
      </c>
      <c r="AP53" s="91" t="s">
        <v>60</v>
      </c>
      <c r="AQ53" s="149">
        <f>W53+AN53</f>
        <v>39.004408984551524</v>
      </c>
      <c r="AR53" s="149">
        <f>Y53+AN53</f>
        <v>39.000045260088712</v>
      </c>
      <c r="AS53" s="96" t="s">
        <v>244</v>
      </c>
    </row>
    <row r="54" spans="1:45" ht="30" customHeight="1" x14ac:dyDescent="0.3">
      <c r="A54">
        <v>50</v>
      </c>
      <c r="B54">
        <v>33</v>
      </c>
      <c r="C54" s="22" t="s">
        <v>78</v>
      </c>
      <c r="D54" s="23" t="s">
        <v>105</v>
      </c>
      <c r="E54" s="24" t="s">
        <v>80</v>
      </c>
      <c r="F54" s="24"/>
      <c r="G54" s="23" t="s">
        <v>172</v>
      </c>
      <c r="H54" s="24" t="s">
        <v>82</v>
      </c>
      <c r="I54" s="24" t="s">
        <v>173</v>
      </c>
      <c r="J54" s="24" t="s">
        <v>174</v>
      </c>
      <c r="K54" s="106">
        <v>270000</v>
      </c>
      <c r="L54" s="182">
        <f>SUM(M54:Q54)</f>
        <v>180000</v>
      </c>
      <c r="M54" s="25"/>
      <c r="N54" s="25">
        <v>180000</v>
      </c>
      <c r="O54" s="25"/>
      <c r="P54" s="25"/>
      <c r="Q54" s="25"/>
      <c r="R54" s="100"/>
      <c r="S54" s="192"/>
      <c r="T54" s="77">
        <v>6071</v>
      </c>
      <c r="U54" s="103"/>
      <c r="V54" s="103"/>
      <c r="W54" s="110">
        <v>22.075162341002635</v>
      </c>
      <c r="X54" s="174">
        <v>2.0114678760176807</v>
      </c>
      <c r="Y54" s="110">
        <v>45.903236230739758</v>
      </c>
      <c r="Z54" s="28">
        <v>14</v>
      </c>
      <c r="AA54" s="111">
        <v>0</v>
      </c>
      <c r="AB54" s="29">
        <v>0</v>
      </c>
      <c r="AC54" s="28"/>
      <c r="AD54" s="30"/>
      <c r="AE54" s="30"/>
      <c r="AF54" s="29"/>
      <c r="AG54" s="28"/>
      <c r="AH54" s="28"/>
      <c r="AI54" s="27"/>
      <c r="AJ54" s="31"/>
      <c r="AK54" s="33"/>
      <c r="AL54" s="28">
        <v>2</v>
      </c>
      <c r="AM54" s="169">
        <v>0</v>
      </c>
      <c r="AN54" s="113">
        <f>Z54+AA54+AB54+AC54+AD54+AE54+AF54+AG54+AH54+AI54+AJ54+AK54+AL54+AM54</f>
        <v>16</v>
      </c>
      <c r="AO54" s="32" t="s">
        <v>59</v>
      </c>
      <c r="AP54" s="91" t="s">
        <v>60</v>
      </c>
      <c r="AQ54" s="149">
        <f>W54+AN54</f>
        <v>38.075162341002638</v>
      </c>
      <c r="AR54" s="149">
        <f>Y54+AN54</f>
        <v>61.903236230739758</v>
      </c>
      <c r="AS54" s="96"/>
    </row>
    <row r="55" spans="1:45" ht="30" customHeight="1" x14ac:dyDescent="0.3">
      <c r="A55">
        <v>51</v>
      </c>
      <c r="B55">
        <v>36</v>
      </c>
      <c r="C55" s="22" t="s">
        <v>141</v>
      </c>
      <c r="D55" s="23" t="s">
        <v>150</v>
      </c>
      <c r="E55" s="24" t="s">
        <v>86</v>
      </c>
      <c r="F55" s="24" t="s">
        <v>64</v>
      </c>
      <c r="G55" s="23" t="s">
        <v>180</v>
      </c>
      <c r="H55" s="24" t="s">
        <v>181</v>
      </c>
      <c r="I55" s="24" t="s">
        <v>182</v>
      </c>
      <c r="J55" s="24" t="s">
        <v>183</v>
      </c>
      <c r="K55" s="106">
        <v>770000</v>
      </c>
      <c r="L55" s="182">
        <f>SUM(M55:Q55)</f>
        <v>149000</v>
      </c>
      <c r="M55" s="25">
        <v>149000</v>
      </c>
      <c r="N55" s="25"/>
      <c r="O55" s="25"/>
      <c r="P55" s="25"/>
      <c r="Q55" s="25"/>
      <c r="R55" s="99">
        <v>149000</v>
      </c>
      <c r="S55" s="201">
        <v>149000</v>
      </c>
      <c r="T55" s="77">
        <v>5322</v>
      </c>
      <c r="U55" s="103"/>
      <c r="V55" s="103"/>
      <c r="W55" s="110">
        <v>24.417973777983569</v>
      </c>
      <c r="X55" s="174">
        <v>1.011029282306048</v>
      </c>
      <c r="Y55" s="110">
        <v>47.897066526814584</v>
      </c>
      <c r="Z55" s="28"/>
      <c r="AA55" s="111"/>
      <c r="AB55" s="29"/>
      <c r="AC55" s="28">
        <v>2</v>
      </c>
      <c r="AD55" s="30"/>
      <c r="AE55" s="28">
        <v>0</v>
      </c>
      <c r="AF55" s="175">
        <v>6.5</v>
      </c>
      <c r="AG55" s="28"/>
      <c r="AH55" s="28"/>
      <c r="AI55" s="27"/>
      <c r="AJ55" s="31"/>
      <c r="AK55" s="33"/>
      <c r="AL55" s="28">
        <v>4</v>
      </c>
      <c r="AM55" s="169">
        <v>1</v>
      </c>
      <c r="AN55" s="113">
        <f>Z55+AA55+AB55+AC55+AD55+AE55+AF55+AG55+AH55+AI55+AJ55+AK55+AL55+AM55</f>
        <v>13.5</v>
      </c>
      <c r="AO55" s="32" t="s">
        <v>59</v>
      </c>
      <c r="AP55" s="91" t="s">
        <v>60</v>
      </c>
      <c r="AQ55" s="149">
        <f>W55+AN55</f>
        <v>37.917973777983569</v>
      </c>
      <c r="AR55" s="149">
        <f>Y55+AN55</f>
        <v>61.397066526814584</v>
      </c>
      <c r="AS55" s="96" t="s">
        <v>184</v>
      </c>
    </row>
    <row r="56" spans="1:45" ht="30" customHeight="1" x14ac:dyDescent="0.3">
      <c r="A56">
        <v>52</v>
      </c>
      <c r="B56">
        <v>8</v>
      </c>
      <c r="C56" s="22" t="s">
        <v>54</v>
      </c>
      <c r="D56" s="23" t="s">
        <v>94</v>
      </c>
      <c r="E56" s="24" t="s">
        <v>86</v>
      </c>
      <c r="F56" s="24" t="s">
        <v>64</v>
      </c>
      <c r="G56" s="23" t="s">
        <v>95</v>
      </c>
      <c r="H56" s="24" t="s">
        <v>96</v>
      </c>
      <c r="I56" s="24" t="s">
        <v>97</v>
      </c>
      <c r="J56" s="24" t="s">
        <v>98</v>
      </c>
      <c r="K56" s="106">
        <v>20650929</v>
      </c>
      <c r="L56" s="182">
        <f>SUM(M56:Q56)</f>
        <v>920000</v>
      </c>
      <c r="M56" s="25">
        <v>920000</v>
      </c>
      <c r="N56" s="25"/>
      <c r="O56" s="25"/>
      <c r="P56" s="25"/>
      <c r="Q56" s="25"/>
      <c r="R56" s="100">
        <v>920000</v>
      </c>
      <c r="S56" s="202">
        <v>920000</v>
      </c>
      <c r="T56" s="77">
        <v>11998</v>
      </c>
      <c r="U56" s="103">
        <v>30167.788255544619</v>
      </c>
      <c r="V56" s="103">
        <v>1856.4792772642843</v>
      </c>
      <c r="W56" s="110">
        <v>2.075149696113431</v>
      </c>
      <c r="X56" s="174">
        <v>5.765907050918039</v>
      </c>
      <c r="Y56" s="110">
        <v>39.133229122901994</v>
      </c>
      <c r="Z56" s="28"/>
      <c r="AA56" s="111"/>
      <c r="AB56" s="29"/>
      <c r="AC56" s="28"/>
      <c r="AD56" s="28"/>
      <c r="AE56" s="28"/>
      <c r="AF56" s="29"/>
      <c r="AG56" s="28"/>
      <c r="AH56" s="28"/>
      <c r="AI56" s="29"/>
      <c r="AJ56" s="28">
        <v>15</v>
      </c>
      <c r="AK56" s="29">
        <v>0</v>
      </c>
      <c r="AL56" s="28">
        <v>10</v>
      </c>
      <c r="AM56" s="169">
        <v>10</v>
      </c>
      <c r="AN56" s="113">
        <f>Z56+AA56+AB56+AC56+AD56+AE56+AF56+AG56+AH56+AI56+AJ56+AK56+AL56+AM56</f>
        <v>35</v>
      </c>
      <c r="AO56" s="32" t="s">
        <v>59</v>
      </c>
      <c r="AP56" s="91" t="s">
        <v>60</v>
      </c>
      <c r="AQ56" s="149">
        <f>W56+AN56</f>
        <v>37.075149696113428</v>
      </c>
      <c r="AR56" s="149">
        <f>Y56+AN56</f>
        <v>74.133229122901994</v>
      </c>
      <c r="AS56" s="96" t="s">
        <v>99</v>
      </c>
    </row>
    <row r="57" spans="1:45" ht="30" customHeight="1" x14ac:dyDescent="0.3">
      <c r="A57">
        <v>53</v>
      </c>
      <c r="B57">
        <v>72</v>
      </c>
      <c r="C57" s="22" t="s">
        <v>199</v>
      </c>
      <c r="D57" s="23" t="s">
        <v>150</v>
      </c>
      <c r="E57" s="23" t="s">
        <v>119</v>
      </c>
      <c r="F57" s="23"/>
      <c r="G57" s="92" t="s">
        <v>311</v>
      </c>
      <c r="H57" s="92" t="s">
        <v>312</v>
      </c>
      <c r="I57" s="92" t="s">
        <v>313</v>
      </c>
      <c r="J57" s="24" t="s">
        <v>314</v>
      </c>
      <c r="K57" s="106">
        <v>7458140</v>
      </c>
      <c r="L57" s="182">
        <f>SUM(M57:Q57)</f>
        <v>4563242</v>
      </c>
      <c r="M57" s="25"/>
      <c r="N57" s="25">
        <v>4563242</v>
      </c>
      <c r="O57" s="25"/>
      <c r="P57" s="25"/>
      <c r="Q57" s="25"/>
      <c r="R57" s="100"/>
      <c r="S57" s="193">
        <v>4563424</v>
      </c>
      <c r="T57" s="77">
        <v>9469</v>
      </c>
      <c r="U57" s="103"/>
      <c r="V57" s="103"/>
      <c r="W57" s="110">
        <v>13.96914501095789</v>
      </c>
      <c r="X57" s="174">
        <v>47.626880921642076</v>
      </c>
      <c r="Y57" s="110">
        <v>6.6053542243144125</v>
      </c>
      <c r="Z57" s="28"/>
      <c r="AA57" s="111"/>
      <c r="AB57" s="29"/>
      <c r="AC57" s="28"/>
      <c r="AD57" s="30"/>
      <c r="AE57" s="30"/>
      <c r="AF57" s="29"/>
      <c r="AG57" s="28">
        <v>6</v>
      </c>
      <c r="AH57" s="28">
        <v>6</v>
      </c>
      <c r="AI57" s="29">
        <v>10</v>
      </c>
      <c r="AJ57" s="31"/>
      <c r="AK57" s="33"/>
      <c r="AL57" s="28">
        <v>0</v>
      </c>
      <c r="AM57" s="169">
        <v>0</v>
      </c>
      <c r="AN57" s="113">
        <f>Z57+AA57+AB57+AC57+AD57+AE57+AF57+AG57+AH57+AI57+AJ57+AK57+AL57+AM57</f>
        <v>22</v>
      </c>
      <c r="AO57" s="32" t="s">
        <v>60</v>
      </c>
      <c r="AP57" s="91" t="s">
        <v>60</v>
      </c>
      <c r="AQ57" s="149">
        <f>W57+AN57</f>
        <v>35.969145010957888</v>
      </c>
      <c r="AR57" s="149">
        <f>Y57+AN57</f>
        <v>28.605354224314411</v>
      </c>
      <c r="AS57" s="96" t="s">
        <v>204</v>
      </c>
    </row>
    <row r="58" spans="1:45" ht="30" customHeight="1" x14ac:dyDescent="0.3">
      <c r="A58">
        <v>54</v>
      </c>
      <c r="B58">
        <v>69</v>
      </c>
      <c r="C58" s="22" t="s">
        <v>199</v>
      </c>
      <c r="D58" s="23" t="s">
        <v>94</v>
      </c>
      <c r="E58" s="23" t="s">
        <v>86</v>
      </c>
      <c r="F58" s="23" t="s">
        <v>64</v>
      </c>
      <c r="G58" s="92" t="s">
        <v>299</v>
      </c>
      <c r="H58" s="92" t="s">
        <v>300</v>
      </c>
      <c r="I58" s="92" t="s">
        <v>301</v>
      </c>
      <c r="J58" s="24" t="s">
        <v>302</v>
      </c>
      <c r="K58" s="106">
        <v>11227962</v>
      </c>
      <c r="L58" s="182">
        <f>SUM(M58:Q58)</f>
        <v>473188</v>
      </c>
      <c r="M58" s="25"/>
      <c r="N58" s="25"/>
      <c r="O58" s="25">
        <v>473188</v>
      </c>
      <c r="P58" s="25"/>
      <c r="Q58" s="25"/>
      <c r="R58" s="100"/>
      <c r="S58" s="199">
        <v>473188</v>
      </c>
      <c r="T58" s="77">
        <v>26578</v>
      </c>
      <c r="U58" s="103"/>
      <c r="V58" s="103"/>
      <c r="W58" s="110">
        <v>1.3948889601251142</v>
      </c>
      <c r="X58" s="174">
        <v>132.21794124401785</v>
      </c>
      <c r="Y58" s="110">
        <v>0.18136576286726583</v>
      </c>
      <c r="Z58" s="28"/>
      <c r="AA58" s="111"/>
      <c r="AB58" s="29"/>
      <c r="AC58" s="28"/>
      <c r="AD58" s="30"/>
      <c r="AE58" s="30"/>
      <c r="AF58" s="29"/>
      <c r="AG58" s="28">
        <v>6</v>
      </c>
      <c r="AH58" s="28">
        <v>8</v>
      </c>
      <c r="AI58" s="29">
        <v>0</v>
      </c>
      <c r="AJ58" s="31"/>
      <c r="AK58" s="33"/>
      <c r="AL58" s="28">
        <v>10</v>
      </c>
      <c r="AM58" s="169">
        <v>10</v>
      </c>
      <c r="AN58" s="113">
        <f>Z58+AA58+AB58+AC58+AD58+AE58+AF58+AG58+AH58+AI58+AJ58+AK58+AL58+AM58</f>
        <v>34</v>
      </c>
      <c r="AO58" s="32" t="s">
        <v>60</v>
      </c>
      <c r="AP58" s="91" t="s">
        <v>60</v>
      </c>
      <c r="AQ58" s="149">
        <f>W58+AN58</f>
        <v>35.394888960125115</v>
      </c>
      <c r="AR58" s="149">
        <f>Y58+AN58</f>
        <v>34.181365762867266</v>
      </c>
      <c r="AS58" s="96" t="s">
        <v>263</v>
      </c>
    </row>
    <row r="59" spans="1:45" ht="30" customHeight="1" x14ac:dyDescent="0.3">
      <c r="A59">
        <v>55</v>
      </c>
      <c r="B59">
        <v>37</v>
      </c>
      <c r="C59" s="22" t="s">
        <v>78</v>
      </c>
      <c r="D59" s="23" t="s">
        <v>159</v>
      </c>
      <c r="E59" s="24" t="s">
        <v>80</v>
      </c>
      <c r="F59" s="24"/>
      <c r="G59" s="23" t="s">
        <v>185</v>
      </c>
      <c r="H59" s="24" t="s">
        <v>82</v>
      </c>
      <c r="I59" s="24" t="s">
        <v>186</v>
      </c>
      <c r="J59" s="24" t="s">
        <v>84</v>
      </c>
      <c r="K59" s="106">
        <v>1524000</v>
      </c>
      <c r="L59" s="182">
        <f>SUM(M59:Q59)</f>
        <v>1016000</v>
      </c>
      <c r="M59" s="25"/>
      <c r="N59" s="25">
        <v>1016000</v>
      </c>
      <c r="O59" s="25"/>
      <c r="P59" s="25"/>
      <c r="Q59" s="25"/>
      <c r="R59" s="100"/>
      <c r="S59" s="192"/>
      <c r="T59" s="77">
        <v>6448</v>
      </c>
      <c r="U59" s="103"/>
      <c r="V59" s="103"/>
      <c r="W59" s="110">
        <v>20.982384133679311</v>
      </c>
      <c r="X59" s="174">
        <v>1.333426559677483</v>
      </c>
      <c r="Y59" s="110">
        <v>47.245262135228394</v>
      </c>
      <c r="Z59" s="28">
        <v>14</v>
      </c>
      <c r="AA59" s="111">
        <v>0</v>
      </c>
      <c r="AB59" s="29">
        <v>0</v>
      </c>
      <c r="AC59" s="28"/>
      <c r="AD59" s="30"/>
      <c r="AE59" s="30"/>
      <c r="AF59" s="29"/>
      <c r="AG59" s="28"/>
      <c r="AH59" s="28"/>
      <c r="AI59" s="27"/>
      <c r="AJ59" s="31"/>
      <c r="AK59" s="33"/>
      <c r="AL59" s="28">
        <v>0</v>
      </c>
      <c r="AM59" s="169">
        <v>0</v>
      </c>
      <c r="AN59" s="113">
        <f>Z59+AA59+AB59+AC59+AD59+AE59+AF59+AG59+AH59+AI59+AJ59+AK59+AL59+AM59</f>
        <v>14</v>
      </c>
      <c r="AO59" s="32" t="s">
        <v>59</v>
      </c>
      <c r="AP59" s="91" t="s">
        <v>60</v>
      </c>
      <c r="AQ59" s="149">
        <f>W59+AN59</f>
        <v>34.982384133679311</v>
      </c>
      <c r="AR59" s="149">
        <f>Y59+AN59</f>
        <v>61.245262135228394</v>
      </c>
      <c r="AS59" s="96"/>
    </row>
    <row r="60" spans="1:45" ht="30" customHeight="1" x14ac:dyDescent="0.3">
      <c r="A60">
        <v>56</v>
      </c>
      <c r="B60">
        <v>71</v>
      </c>
      <c r="C60" s="22" t="s">
        <v>199</v>
      </c>
      <c r="D60" s="23" t="s">
        <v>62</v>
      </c>
      <c r="E60" s="23" t="s">
        <v>119</v>
      </c>
      <c r="F60" s="23"/>
      <c r="G60" s="23" t="s">
        <v>307</v>
      </c>
      <c r="H60" s="24" t="s">
        <v>308</v>
      </c>
      <c r="I60" s="24" t="s">
        <v>309</v>
      </c>
      <c r="J60" s="24" t="s">
        <v>310</v>
      </c>
      <c r="K60" s="106">
        <v>44584000</v>
      </c>
      <c r="L60" s="182">
        <f>SUM(M60:Q60)</f>
        <v>31813240</v>
      </c>
      <c r="M60" s="25"/>
      <c r="N60" s="25"/>
      <c r="O60" s="25">
        <v>31813240</v>
      </c>
      <c r="P60" s="25"/>
      <c r="Q60" s="25"/>
      <c r="R60" s="100"/>
      <c r="S60" s="192"/>
      <c r="T60" s="77">
        <v>22438</v>
      </c>
      <c r="U60" s="103"/>
      <c r="V60" s="103"/>
      <c r="W60" s="110">
        <v>2.4359593410466189</v>
      </c>
      <c r="X60" s="174">
        <v>123.36504717615585</v>
      </c>
      <c r="Y60" s="110">
        <v>0.26421516216907565</v>
      </c>
      <c r="Z60" s="28"/>
      <c r="AA60" s="111"/>
      <c r="AB60" s="29"/>
      <c r="AC60" s="28"/>
      <c r="AD60" s="28"/>
      <c r="AE60" s="30"/>
      <c r="AF60" s="29"/>
      <c r="AG60" s="28">
        <v>10</v>
      </c>
      <c r="AH60" s="28">
        <v>10</v>
      </c>
      <c r="AI60" s="27">
        <v>10</v>
      </c>
      <c r="AJ60" s="31"/>
      <c r="AK60" s="33"/>
      <c r="AL60" s="28">
        <v>2</v>
      </c>
      <c r="AM60" s="169">
        <v>0</v>
      </c>
      <c r="AN60" s="113">
        <f>Z60+AA60+AB60+AC60+AD60+AE60+AF60+AG60+AH60+AI60+AJ60+AK60+AL60+AM60</f>
        <v>32</v>
      </c>
      <c r="AO60" s="32" t="s">
        <v>59</v>
      </c>
      <c r="AP60" s="91" t="s">
        <v>60</v>
      </c>
      <c r="AQ60" s="149">
        <f>W60+AN60</f>
        <v>34.435959341046619</v>
      </c>
      <c r="AR60" s="149">
        <f>Y60+AN60</f>
        <v>32.264215162169073</v>
      </c>
      <c r="AS60" s="96"/>
    </row>
    <row r="61" spans="1:45" ht="30" customHeight="1" x14ac:dyDescent="0.3">
      <c r="A61">
        <v>57</v>
      </c>
      <c r="B61">
        <v>16</v>
      </c>
      <c r="C61" s="22" t="s">
        <v>117</v>
      </c>
      <c r="D61" s="23" t="s">
        <v>118</v>
      </c>
      <c r="E61" s="24" t="s">
        <v>119</v>
      </c>
      <c r="F61" s="24"/>
      <c r="G61" s="23" t="s">
        <v>120</v>
      </c>
      <c r="H61" s="24" t="s">
        <v>121</v>
      </c>
      <c r="I61" s="24" t="s">
        <v>122</v>
      </c>
      <c r="J61" s="24" t="s">
        <v>123</v>
      </c>
      <c r="K61" s="106">
        <v>14652400</v>
      </c>
      <c r="L61" s="182">
        <f>SUM(M61:Q61)</f>
        <v>10649920</v>
      </c>
      <c r="M61" s="25">
        <v>1081600</v>
      </c>
      <c r="N61" s="25"/>
      <c r="O61" s="25"/>
      <c r="P61" s="25">
        <v>9568320</v>
      </c>
      <c r="Q61" s="25"/>
      <c r="R61" s="100">
        <v>9568320</v>
      </c>
      <c r="S61" s="192">
        <v>9568320</v>
      </c>
      <c r="T61" s="77">
        <v>21526</v>
      </c>
      <c r="U61" s="103"/>
      <c r="V61" s="103"/>
      <c r="W61" s="110">
        <v>2.7542851809311704</v>
      </c>
      <c r="X61" s="174">
        <v>6.1793259866372994</v>
      </c>
      <c r="Y61" s="110">
        <v>38.451651656930721</v>
      </c>
      <c r="Z61" s="28">
        <v>15</v>
      </c>
      <c r="AA61" s="111">
        <v>5</v>
      </c>
      <c r="AB61" s="29">
        <v>5</v>
      </c>
      <c r="AC61" s="28"/>
      <c r="AD61" s="30"/>
      <c r="AE61" s="30"/>
      <c r="AF61" s="29"/>
      <c r="AG61" s="28"/>
      <c r="AH61" s="28"/>
      <c r="AI61" s="27"/>
      <c r="AJ61" s="31"/>
      <c r="AK61" s="33"/>
      <c r="AL61" s="28">
        <v>0</v>
      </c>
      <c r="AM61" s="169">
        <v>5</v>
      </c>
      <c r="AN61" s="113">
        <f>Z61+AA61+AB61+AC61+AD61+AE61+AF61+AG61+AH61+AI61+AJ61+AK61+AL61+AM61</f>
        <v>30</v>
      </c>
      <c r="AO61" s="32" t="s">
        <v>59</v>
      </c>
      <c r="AP61" s="91" t="s">
        <v>60</v>
      </c>
      <c r="AQ61" s="149">
        <f>W61+AN61</f>
        <v>32.75428518093117</v>
      </c>
      <c r="AR61" s="149">
        <f>Y61+AN61</f>
        <v>68.451651656930721</v>
      </c>
      <c r="AS61" s="96"/>
    </row>
    <row r="62" spans="1:45" ht="30" customHeight="1" x14ac:dyDescent="0.3">
      <c r="A62">
        <v>58</v>
      </c>
      <c r="B62">
        <v>17</v>
      </c>
      <c r="C62" s="22" t="s">
        <v>61</v>
      </c>
      <c r="D62" s="23" t="s">
        <v>62</v>
      </c>
      <c r="E62" s="24" t="s">
        <v>62</v>
      </c>
      <c r="F62" s="24"/>
      <c r="G62" s="23" t="s">
        <v>124</v>
      </c>
      <c r="H62" s="24" t="s">
        <v>125</v>
      </c>
      <c r="I62" s="24" t="s">
        <v>126</v>
      </c>
      <c r="J62" s="24" t="s">
        <v>127</v>
      </c>
      <c r="K62" s="106">
        <v>195000000</v>
      </c>
      <c r="L62" s="182">
        <f>SUM(M62:Q62)</f>
        <v>15000000</v>
      </c>
      <c r="M62" s="25">
        <v>15000000</v>
      </c>
      <c r="N62" s="25"/>
      <c r="O62" s="25"/>
      <c r="P62" s="25"/>
      <c r="Q62" s="25"/>
      <c r="R62" s="243">
        <v>15000000</v>
      </c>
      <c r="S62" s="243">
        <v>15000000</v>
      </c>
      <c r="T62" s="77">
        <v>34042</v>
      </c>
      <c r="U62" s="103"/>
      <c r="V62" s="103"/>
      <c r="W62" s="110">
        <v>0.51050863603888608</v>
      </c>
      <c r="X62" s="174">
        <v>7.4517979913350851</v>
      </c>
      <c r="Y62" s="110">
        <v>36.42741282510918</v>
      </c>
      <c r="Z62" s="28"/>
      <c r="AA62" s="111"/>
      <c r="AB62" s="29"/>
      <c r="AC62" s="28">
        <v>6</v>
      </c>
      <c r="AD62" s="28">
        <v>5</v>
      </c>
      <c r="AE62" s="28"/>
      <c r="AF62" s="175">
        <v>10</v>
      </c>
      <c r="AG62" s="28"/>
      <c r="AH62" s="28"/>
      <c r="AI62" s="27"/>
      <c r="AJ62" s="31"/>
      <c r="AK62" s="33"/>
      <c r="AL62" s="28">
        <v>6</v>
      </c>
      <c r="AM62" s="169">
        <v>5</v>
      </c>
      <c r="AN62" s="113">
        <f>Z62+AA62+AB62+AC62+AD62+AE62+AF62+AG62+AH62+AI62+AJ62+AK62+AL62+AM62</f>
        <v>32</v>
      </c>
      <c r="AO62" s="32" t="s">
        <v>59</v>
      </c>
      <c r="AP62" s="91" t="s">
        <v>60</v>
      </c>
      <c r="AQ62" s="149">
        <f>W62+AN62</f>
        <v>32.510508636038885</v>
      </c>
      <c r="AR62" s="149">
        <f>Y62+AN62</f>
        <v>68.427412825109172</v>
      </c>
      <c r="AS62" s="96"/>
    </row>
    <row r="63" spans="1:45" ht="30" customHeight="1" x14ac:dyDescent="0.3">
      <c r="A63">
        <v>59</v>
      </c>
      <c r="B63">
        <v>49</v>
      </c>
      <c r="C63" s="22" t="s">
        <v>78</v>
      </c>
      <c r="D63" s="23" t="s">
        <v>162</v>
      </c>
      <c r="E63" s="24" t="s">
        <v>86</v>
      </c>
      <c r="F63" s="24" t="s">
        <v>64</v>
      </c>
      <c r="G63" s="23" t="s">
        <v>219</v>
      </c>
      <c r="H63" s="24" t="s">
        <v>220</v>
      </c>
      <c r="I63" s="24" t="s">
        <v>221</v>
      </c>
      <c r="J63" s="24" t="s">
        <v>222</v>
      </c>
      <c r="K63" s="106">
        <v>8723585</v>
      </c>
      <c r="L63" s="182">
        <f>SUM(M63:Q63)</f>
        <v>1029858</v>
      </c>
      <c r="M63" s="25">
        <v>235000</v>
      </c>
      <c r="N63" s="25">
        <v>794858</v>
      </c>
      <c r="O63" s="25"/>
      <c r="P63" s="25"/>
      <c r="Q63" s="25"/>
      <c r="R63" s="100"/>
      <c r="S63" s="192"/>
      <c r="T63" s="77">
        <v>50329</v>
      </c>
      <c r="U63" s="103"/>
      <c r="V63" s="103"/>
      <c r="W63" s="110">
        <v>5.6944013103644747E-2</v>
      </c>
      <c r="X63" s="174">
        <v>17.809324655998399</v>
      </c>
      <c r="Y63" s="110">
        <v>23.456008956533942</v>
      </c>
      <c r="Z63" s="28">
        <v>10</v>
      </c>
      <c r="AA63" s="111">
        <v>2</v>
      </c>
      <c r="AB63" s="29">
        <v>5</v>
      </c>
      <c r="AC63" s="28"/>
      <c r="AD63" s="30"/>
      <c r="AE63" s="30"/>
      <c r="AF63" s="29"/>
      <c r="AG63" s="28"/>
      <c r="AH63" s="28"/>
      <c r="AI63" s="27"/>
      <c r="AJ63" s="31"/>
      <c r="AK63" s="33"/>
      <c r="AL63" s="28">
        <v>8</v>
      </c>
      <c r="AM63" s="169">
        <v>5</v>
      </c>
      <c r="AN63" s="113">
        <f>Z63+AA63+AB63+AC63+AD63+AE63+AF63+AG63+AH63+AI63+AJ63+AK63+AL63+AM63</f>
        <v>30</v>
      </c>
      <c r="AO63" s="32" t="s">
        <v>59</v>
      </c>
      <c r="AP63" s="91" t="s">
        <v>60</v>
      </c>
      <c r="AQ63" s="149">
        <f>W63+AN63</f>
        <v>30.056944013103646</v>
      </c>
      <c r="AR63" s="149">
        <f>Y63+AN63</f>
        <v>53.456008956533942</v>
      </c>
      <c r="AS63" s="96"/>
    </row>
    <row r="64" spans="1:45" ht="30" customHeight="1" x14ac:dyDescent="0.3">
      <c r="A64">
        <v>60</v>
      </c>
      <c r="B64">
        <v>45</v>
      </c>
      <c r="C64" s="22" t="s">
        <v>117</v>
      </c>
      <c r="D64" s="23" t="s">
        <v>118</v>
      </c>
      <c r="E64" s="24" t="s">
        <v>119</v>
      </c>
      <c r="F64" s="24"/>
      <c r="G64" s="23" t="s">
        <v>208</v>
      </c>
      <c r="H64" s="24" t="s">
        <v>121</v>
      </c>
      <c r="I64" s="24" t="s">
        <v>209</v>
      </c>
      <c r="J64" s="24" t="s">
        <v>210</v>
      </c>
      <c r="K64" s="106">
        <v>8043060</v>
      </c>
      <c r="L64" s="182">
        <f>SUM(M64:Q64)</f>
        <v>5179600</v>
      </c>
      <c r="M64" s="25"/>
      <c r="N64" s="25"/>
      <c r="O64" s="25">
        <v>5179600</v>
      </c>
      <c r="P64" s="25"/>
      <c r="Q64" s="25"/>
      <c r="R64" s="100"/>
      <c r="S64" s="192"/>
      <c r="T64" s="77">
        <v>8375</v>
      </c>
      <c r="U64" s="103"/>
      <c r="V64" s="103"/>
      <c r="W64" s="110">
        <v>16.186504630171004</v>
      </c>
      <c r="X64" s="174">
        <v>2.6454281286999026</v>
      </c>
      <c r="Y64" s="110">
        <v>44.682963979948482</v>
      </c>
      <c r="Z64" s="28">
        <v>13</v>
      </c>
      <c r="AA64" s="111">
        <v>0</v>
      </c>
      <c r="AB64" s="29">
        <v>0</v>
      </c>
      <c r="AC64" s="28"/>
      <c r="AD64" s="30"/>
      <c r="AE64" s="30"/>
      <c r="AF64" s="29"/>
      <c r="AG64" s="28"/>
      <c r="AH64" s="28"/>
      <c r="AI64" s="27"/>
      <c r="AJ64" s="31"/>
      <c r="AK64" s="33"/>
      <c r="AL64" s="28">
        <v>0</v>
      </c>
      <c r="AM64" s="169">
        <v>0</v>
      </c>
      <c r="AN64" s="113">
        <f>Z64+AA64+AB64+AC64+AD64+AE64+AF64+AG64+AH64+AI64+AJ64+AK64+AL64+AM64</f>
        <v>13</v>
      </c>
      <c r="AO64" s="32" t="s">
        <v>59</v>
      </c>
      <c r="AP64" s="91" t="s">
        <v>60</v>
      </c>
      <c r="AQ64" s="149">
        <f>W64+AN64</f>
        <v>29.186504630171004</v>
      </c>
      <c r="AR64" s="149">
        <f>Y64+AN64</f>
        <v>57.682963979948482</v>
      </c>
      <c r="AS64" s="96"/>
    </row>
    <row r="65" spans="1:45" ht="30" customHeight="1" x14ac:dyDescent="0.3">
      <c r="A65">
        <v>61</v>
      </c>
      <c r="B65">
        <v>47</v>
      </c>
      <c r="C65" s="22" t="s">
        <v>78</v>
      </c>
      <c r="D65" s="23" t="s">
        <v>91</v>
      </c>
      <c r="E65" s="24" t="s">
        <v>80</v>
      </c>
      <c r="F65" s="24"/>
      <c r="G65" s="23" t="s">
        <v>214</v>
      </c>
      <c r="H65" s="24" t="s">
        <v>82</v>
      </c>
      <c r="I65" s="24" t="s">
        <v>215</v>
      </c>
      <c r="J65" s="24" t="s">
        <v>84</v>
      </c>
      <c r="K65" s="106">
        <v>264000</v>
      </c>
      <c r="L65" s="182">
        <f>SUM(M65:Q65)</f>
        <v>176000</v>
      </c>
      <c r="M65" s="25"/>
      <c r="N65" s="25">
        <v>176000</v>
      </c>
      <c r="O65" s="25"/>
      <c r="P65" s="25"/>
      <c r="Q65" s="25"/>
      <c r="R65" s="100"/>
      <c r="S65" s="192"/>
      <c r="T65" s="77">
        <v>6918</v>
      </c>
      <c r="U65" s="26"/>
      <c r="V65" s="26"/>
      <c r="W65" s="110">
        <v>19.695481382622823</v>
      </c>
      <c r="X65" s="174">
        <v>1.7226337447766513</v>
      </c>
      <c r="Y65" s="110">
        <v>46.470191836839312</v>
      </c>
      <c r="Z65" s="28">
        <v>8</v>
      </c>
      <c r="AA65" s="111">
        <v>0</v>
      </c>
      <c r="AB65" s="29">
        <v>0</v>
      </c>
      <c r="AC65" s="28"/>
      <c r="AD65" s="30"/>
      <c r="AE65" s="30"/>
      <c r="AF65" s="27"/>
      <c r="AG65" s="28"/>
      <c r="AH65" s="28"/>
      <c r="AI65" s="29"/>
      <c r="AJ65" s="31"/>
      <c r="AK65" s="33"/>
      <c r="AL65" s="28">
        <v>0</v>
      </c>
      <c r="AM65" s="169">
        <v>1</v>
      </c>
      <c r="AN65" s="113">
        <f>Z65+AA65+AB65+AC65+AD65+AE65+AF65+AG65+AH65+AI65+AJ65+AK65+AL65+AM65</f>
        <v>9</v>
      </c>
      <c r="AO65" s="32" t="s">
        <v>60</v>
      </c>
      <c r="AP65" s="91" t="s">
        <v>60</v>
      </c>
      <c r="AQ65" s="149">
        <f>W65+AN65</f>
        <v>28.695481382622823</v>
      </c>
      <c r="AR65" s="149">
        <f>Y65+AN65</f>
        <v>55.470191836839312</v>
      </c>
      <c r="AS65" s="96"/>
    </row>
    <row r="66" spans="1:45" ht="30" customHeight="1" x14ac:dyDescent="0.3">
      <c r="A66">
        <v>62</v>
      </c>
      <c r="B66">
        <v>30</v>
      </c>
      <c r="C66" s="22" t="s">
        <v>117</v>
      </c>
      <c r="D66" s="23" t="s">
        <v>162</v>
      </c>
      <c r="E66" s="24" t="s">
        <v>80</v>
      </c>
      <c r="F66" s="24"/>
      <c r="G66" s="23" t="s">
        <v>163</v>
      </c>
      <c r="H66" s="24" t="s">
        <v>82</v>
      </c>
      <c r="I66" s="24" t="s">
        <v>164</v>
      </c>
      <c r="J66" s="24" t="s">
        <v>165</v>
      </c>
      <c r="K66" s="106">
        <v>2400000</v>
      </c>
      <c r="L66" s="182">
        <f>SUM(M66:Q66)</f>
        <v>1600000</v>
      </c>
      <c r="M66" s="25"/>
      <c r="N66" s="25"/>
      <c r="O66" s="25"/>
      <c r="P66" s="25"/>
      <c r="Q66" s="25">
        <v>1600000</v>
      </c>
      <c r="R66" s="100"/>
      <c r="S66" s="192"/>
      <c r="T66" s="77">
        <v>25298</v>
      </c>
      <c r="U66" s="103"/>
      <c r="V66" s="103"/>
      <c r="W66" s="110">
        <v>1.65730030167822</v>
      </c>
      <c r="X66" s="174">
        <v>7.3923236454126382</v>
      </c>
      <c r="Y66" s="110">
        <v>36.51960539518128</v>
      </c>
      <c r="Z66" s="28">
        <v>10</v>
      </c>
      <c r="AA66" s="111">
        <v>3</v>
      </c>
      <c r="AB66" s="29">
        <v>0</v>
      </c>
      <c r="AC66" s="28"/>
      <c r="AD66" s="30"/>
      <c r="AE66" s="30"/>
      <c r="AF66" s="29"/>
      <c r="AG66" s="28"/>
      <c r="AH66" s="28"/>
      <c r="AI66" s="27"/>
      <c r="AJ66" s="31"/>
      <c r="AK66" s="33"/>
      <c r="AL66" s="28">
        <v>4</v>
      </c>
      <c r="AM66" s="169">
        <v>10</v>
      </c>
      <c r="AN66" s="113">
        <f>Z66+AA66+AB66+AC66+AD66+AE66+AF66+AG66+AH66+AI66+AJ66+AK66+AL66+AM66</f>
        <v>27</v>
      </c>
      <c r="AO66" s="32" t="s">
        <v>59</v>
      </c>
      <c r="AP66" s="91" t="s">
        <v>60</v>
      </c>
      <c r="AQ66" s="149">
        <f>W66+AN66</f>
        <v>28.65730030167822</v>
      </c>
      <c r="AR66" s="149">
        <f>Y66+AN66</f>
        <v>63.51960539518128</v>
      </c>
      <c r="AS66" s="96"/>
    </row>
    <row r="67" spans="1:45" ht="30" customHeight="1" x14ac:dyDescent="0.3">
      <c r="A67">
        <v>63</v>
      </c>
      <c r="B67">
        <v>25</v>
      </c>
      <c r="C67" s="22" t="s">
        <v>61</v>
      </c>
      <c r="D67" s="23" t="s">
        <v>118</v>
      </c>
      <c r="E67" s="24" t="s">
        <v>86</v>
      </c>
      <c r="F67" s="24"/>
      <c r="G67" s="23" t="s">
        <v>146</v>
      </c>
      <c r="H67" s="24" t="s">
        <v>147</v>
      </c>
      <c r="I67" s="24" t="s">
        <v>148</v>
      </c>
      <c r="J67" s="24" t="s">
        <v>149</v>
      </c>
      <c r="K67" s="106">
        <v>36531424</v>
      </c>
      <c r="L67" s="182">
        <f>SUM(M67:Q67)</f>
        <v>10816332</v>
      </c>
      <c r="M67" s="25"/>
      <c r="N67" s="25">
        <v>10816332</v>
      </c>
      <c r="O67" s="25"/>
      <c r="P67" s="25"/>
      <c r="Q67" s="25"/>
      <c r="R67" s="100"/>
      <c r="S67" s="192"/>
      <c r="T67" s="77">
        <v>21622</v>
      </c>
      <c r="U67" s="103"/>
      <c r="V67" s="103"/>
      <c r="W67" s="110">
        <v>2.7189065911487416</v>
      </c>
      <c r="X67" s="174">
        <v>3.8433430574781431</v>
      </c>
      <c r="Y67" s="110">
        <v>42.465030500639564</v>
      </c>
      <c r="Z67" s="28"/>
      <c r="AA67" s="111"/>
      <c r="AB67" s="29"/>
      <c r="AC67" s="28">
        <v>2</v>
      </c>
      <c r="AD67" s="28">
        <v>5</v>
      </c>
      <c r="AE67" s="30"/>
      <c r="AF67" s="175">
        <v>8</v>
      </c>
      <c r="AG67" s="28"/>
      <c r="AH67" s="28"/>
      <c r="AI67" s="27"/>
      <c r="AJ67" s="31"/>
      <c r="AK67" s="33"/>
      <c r="AL67" s="28">
        <v>8</v>
      </c>
      <c r="AM67" s="169">
        <v>0</v>
      </c>
      <c r="AN67" s="113">
        <f>Z67+AA67+AB67+AC67+AD67+AE67+AF67+AG67+AH67+AI67+AJ67+AK67+AL67+AM67</f>
        <v>23</v>
      </c>
      <c r="AO67" s="32" t="s">
        <v>59</v>
      </c>
      <c r="AP67" s="91" t="s">
        <v>60</v>
      </c>
      <c r="AQ67" s="149">
        <f>W67+AN67</f>
        <v>25.718906591148741</v>
      </c>
      <c r="AR67" s="149">
        <f>Y67+AN67</f>
        <v>65.465030500639557</v>
      </c>
      <c r="AS67" s="96"/>
    </row>
    <row r="68" spans="1:45" ht="30" customHeight="1" x14ac:dyDescent="0.3">
      <c r="A68">
        <v>64</v>
      </c>
      <c r="B68">
        <v>28</v>
      </c>
      <c r="C68" s="22" t="s">
        <v>61</v>
      </c>
      <c r="D68" s="23" t="s">
        <v>118</v>
      </c>
      <c r="E68" s="24" t="s">
        <v>86</v>
      </c>
      <c r="F68" s="24"/>
      <c r="G68" s="23" t="s">
        <v>155</v>
      </c>
      <c r="H68" s="24" t="s">
        <v>156</v>
      </c>
      <c r="I68" s="24" t="s">
        <v>157</v>
      </c>
      <c r="J68" s="24" t="s">
        <v>158</v>
      </c>
      <c r="K68" s="106">
        <v>39033002</v>
      </c>
      <c r="L68" s="182">
        <f>SUM(M68:Q68)</f>
        <v>10940141</v>
      </c>
      <c r="M68" s="25">
        <v>10940141</v>
      </c>
      <c r="N68" s="25"/>
      <c r="O68" s="25"/>
      <c r="P68" s="25"/>
      <c r="Q68" s="25"/>
      <c r="R68" s="101">
        <v>8000000</v>
      </c>
      <c r="S68" s="101">
        <v>8000000</v>
      </c>
      <c r="T68" s="77">
        <v>29331</v>
      </c>
      <c r="U68" s="103"/>
      <c r="V68" s="103"/>
      <c r="W68" s="110">
        <v>0.96278379278824899</v>
      </c>
      <c r="X68" s="174">
        <v>5.2839551269413869</v>
      </c>
      <c r="Y68" s="110">
        <v>39.943058903876874</v>
      </c>
      <c r="Z68" s="28"/>
      <c r="AA68" s="111"/>
      <c r="AB68" s="29"/>
      <c r="AC68" s="28">
        <v>2</v>
      </c>
      <c r="AD68" s="28">
        <v>5</v>
      </c>
      <c r="AE68" s="30"/>
      <c r="AF68" s="175">
        <v>9</v>
      </c>
      <c r="AG68" s="28"/>
      <c r="AH68" s="28"/>
      <c r="AI68" s="27"/>
      <c r="AJ68" s="31"/>
      <c r="AK68" s="33"/>
      <c r="AL68" s="28">
        <v>8</v>
      </c>
      <c r="AM68" s="169">
        <v>0</v>
      </c>
      <c r="AN68" s="113">
        <f>Z68+AA68+AB68+AC68+AD68+AE68+AF68+AG68+AH68+AI68+AJ68+AK68+AL68+AM68</f>
        <v>24</v>
      </c>
      <c r="AO68" s="32" t="s">
        <v>59</v>
      </c>
      <c r="AP68" s="91" t="s">
        <v>60</v>
      </c>
      <c r="AQ68" s="149">
        <f>W68+AN68</f>
        <v>24.962783792788247</v>
      </c>
      <c r="AR68" s="149">
        <f>Y68+AN68</f>
        <v>63.943058903876874</v>
      </c>
      <c r="AS68" s="96"/>
    </row>
    <row r="69" spans="1:45" ht="30" customHeight="1" x14ac:dyDescent="0.3">
      <c r="A69">
        <v>65</v>
      </c>
      <c r="B69">
        <v>46</v>
      </c>
      <c r="C69" s="22" t="s">
        <v>117</v>
      </c>
      <c r="D69" s="23" t="s">
        <v>162</v>
      </c>
      <c r="E69" s="24" t="s">
        <v>80</v>
      </c>
      <c r="F69" s="24"/>
      <c r="G69" s="23" t="s">
        <v>211</v>
      </c>
      <c r="H69" s="24" t="s">
        <v>82</v>
      </c>
      <c r="I69" s="24" t="s">
        <v>212</v>
      </c>
      <c r="J69" s="24" t="s">
        <v>213</v>
      </c>
      <c r="K69" s="106">
        <v>10800000</v>
      </c>
      <c r="L69" s="182">
        <f>SUM(M69:Q69)</f>
        <v>7200000</v>
      </c>
      <c r="M69" s="25"/>
      <c r="N69" s="25"/>
      <c r="O69" s="25"/>
      <c r="P69" s="25"/>
      <c r="Q69" s="25">
        <v>7200000</v>
      </c>
      <c r="R69" s="100"/>
      <c r="S69" s="192"/>
      <c r="T69" s="77">
        <v>37724</v>
      </c>
      <c r="U69" s="103"/>
      <c r="V69" s="103"/>
      <c r="W69" s="110">
        <v>0.31092747606472082</v>
      </c>
      <c r="X69" s="174">
        <v>9.7941869266775932</v>
      </c>
      <c r="Y69" s="110">
        <v>32.975671458327227</v>
      </c>
      <c r="Z69" s="28">
        <v>11</v>
      </c>
      <c r="AA69" s="111">
        <v>3</v>
      </c>
      <c r="AB69" s="29">
        <v>5</v>
      </c>
      <c r="AC69" s="28"/>
      <c r="AD69" s="30"/>
      <c r="AE69" s="30"/>
      <c r="AF69" s="29"/>
      <c r="AG69" s="28"/>
      <c r="AH69" s="28"/>
      <c r="AI69" s="27"/>
      <c r="AJ69" s="31"/>
      <c r="AK69" s="33"/>
      <c r="AL69" s="28">
        <v>4</v>
      </c>
      <c r="AM69" s="169">
        <v>1</v>
      </c>
      <c r="AN69" s="113">
        <f>Z69+AA69+AB69+AC69+AD69+AE69+AF69+AG69+AH69+AI69+AJ69+AK69+AL69+AM69</f>
        <v>24</v>
      </c>
      <c r="AO69" s="32" t="s">
        <v>59</v>
      </c>
      <c r="AP69" s="91" t="s">
        <v>60</v>
      </c>
      <c r="AQ69" s="149">
        <f>W69+AN69</f>
        <v>24.31092747606472</v>
      </c>
      <c r="AR69" s="149">
        <f>Y69+AN69</f>
        <v>56.975671458327227</v>
      </c>
      <c r="AS69" s="96"/>
    </row>
    <row r="70" spans="1:45" ht="30" customHeight="1" x14ac:dyDescent="0.3">
      <c r="A70">
        <v>66</v>
      </c>
      <c r="B70">
        <v>74</v>
      </c>
      <c r="C70" s="22" t="s">
        <v>199</v>
      </c>
      <c r="D70" s="23" t="s">
        <v>94</v>
      </c>
      <c r="E70" s="23" t="s">
        <v>86</v>
      </c>
      <c r="F70" s="23" t="s">
        <v>64</v>
      </c>
      <c r="G70" s="92" t="s">
        <v>319</v>
      </c>
      <c r="H70" s="92" t="s">
        <v>320</v>
      </c>
      <c r="I70" s="92" t="s">
        <v>321</v>
      </c>
      <c r="J70" s="24" t="s">
        <v>322</v>
      </c>
      <c r="K70" s="106">
        <v>2266650</v>
      </c>
      <c r="L70" s="182">
        <f>SUM(M70:Q70)</f>
        <v>89946</v>
      </c>
      <c r="M70" s="25"/>
      <c r="N70" s="25">
        <v>89946</v>
      </c>
      <c r="O70" s="25"/>
      <c r="P70" s="25"/>
      <c r="Q70" s="25"/>
      <c r="R70" s="100"/>
      <c r="S70" s="199">
        <v>89946</v>
      </c>
      <c r="T70" s="77">
        <v>32690</v>
      </c>
      <c r="U70" s="103"/>
      <c r="V70" s="103"/>
      <c r="W70" s="110">
        <v>0.61245703712581645</v>
      </c>
      <c r="X70" s="174">
        <v>164.57080500481084</v>
      </c>
      <c r="Y70" s="110">
        <v>4.5856597051760976E-2</v>
      </c>
      <c r="Z70" s="28"/>
      <c r="AA70" s="111"/>
      <c r="AB70" s="29"/>
      <c r="AC70" s="28"/>
      <c r="AD70" s="30"/>
      <c r="AE70" s="30"/>
      <c r="AF70" s="29"/>
      <c r="AG70" s="28">
        <v>6</v>
      </c>
      <c r="AH70" s="28">
        <v>6</v>
      </c>
      <c r="AI70" s="29">
        <v>0</v>
      </c>
      <c r="AJ70" s="31"/>
      <c r="AK70" s="33"/>
      <c r="AL70" s="28">
        <v>10</v>
      </c>
      <c r="AM70" s="169">
        <v>1</v>
      </c>
      <c r="AN70" s="113">
        <f>Z70+AA70+AB70+AC70+AD70+AE70+AF70+AG70+AH70+AI70+AJ70+AK70+AL70+AM70</f>
        <v>23</v>
      </c>
      <c r="AO70" s="32" t="s">
        <v>60</v>
      </c>
      <c r="AP70" s="91" t="s">
        <v>60</v>
      </c>
      <c r="AQ70" s="149">
        <f>W70+AN70</f>
        <v>23.612457037125818</v>
      </c>
      <c r="AR70" s="149">
        <f>Y70+AN70</f>
        <v>23.04585659705176</v>
      </c>
      <c r="AS70" s="96" t="s">
        <v>323</v>
      </c>
    </row>
    <row r="71" spans="1:45" ht="30" customHeight="1" x14ac:dyDescent="0.3">
      <c r="A71">
        <v>67</v>
      </c>
      <c r="B71">
        <v>60</v>
      </c>
      <c r="C71" s="22" t="s">
        <v>117</v>
      </c>
      <c r="D71" s="23" t="s">
        <v>85</v>
      </c>
      <c r="E71" s="24" t="s">
        <v>86</v>
      </c>
      <c r="F71" s="24"/>
      <c r="G71" s="92" t="s">
        <v>264</v>
      </c>
      <c r="H71" s="92" t="s">
        <v>265</v>
      </c>
      <c r="I71" s="92" t="s">
        <v>266</v>
      </c>
      <c r="J71" s="24" t="s">
        <v>267</v>
      </c>
      <c r="K71" s="106">
        <v>58121230</v>
      </c>
      <c r="L71" s="182">
        <f>SUM(M71:Q71)</f>
        <v>22241400</v>
      </c>
      <c r="M71" s="25"/>
      <c r="N71" s="25"/>
      <c r="O71" s="25">
        <v>22241400</v>
      </c>
      <c r="P71" s="25"/>
      <c r="Q71" s="25"/>
      <c r="R71" s="100"/>
      <c r="S71" s="192"/>
      <c r="T71" s="77">
        <v>62057</v>
      </c>
      <c r="U71" s="103"/>
      <c r="V71" s="103"/>
      <c r="W71" s="110">
        <v>1.1736238158297272E-2</v>
      </c>
      <c r="X71" s="174">
        <v>25.010931115522354</v>
      </c>
      <c r="Y71" s="110">
        <v>17.271511896825167</v>
      </c>
      <c r="Z71" s="28">
        <v>13</v>
      </c>
      <c r="AA71" s="111">
        <v>5</v>
      </c>
      <c r="AB71" s="29">
        <v>5</v>
      </c>
      <c r="AC71" s="28"/>
      <c r="AD71" s="30"/>
      <c r="AE71" s="30"/>
      <c r="AF71" s="29"/>
      <c r="AG71" s="28"/>
      <c r="AH71" s="28"/>
      <c r="AI71" s="29"/>
      <c r="AJ71" s="31"/>
      <c r="AK71" s="33"/>
      <c r="AL71" s="28">
        <v>0</v>
      </c>
      <c r="AM71" s="169">
        <v>0</v>
      </c>
      <c r="AN71" s="113">
        <f>Z71+AA71+AB71+AC71+AD71+AE71+AF71+AG71+AH71+AI71+AJ71+AK71+AL71+AM71</f>
        <v>23</v>
      </c>
      <c r="AO71" s="32" t="s">
        <v>60</v>
      </c>
      <c r="AP71" s="91" t="s">
        <v>60</v>
      </c>
      <c r="AQ71" s="149">
        <f>W71+AN71</f>
        <v>23.011736238158296</v>
      </c>
      <c r="AR71" s="149">
        <f>Y71+AN71</f>
        <v>40.271511896825167</v>
      </c>
      <c r="AS71" s="96"/>
    </row>
    <row r="72" spans="1:45" ht="30" customHeight="1" x14ac:dyDescent="0.3">
      <c r="A72">
        <v>68</v>
      </c>
      <c r="B72">
        <v>67</v>
      </c>
      <c r="C72" s="22" t="s">
        <v>117</v>
      </c>
      <c r="D72" s="23" t="s">
        <v>79</v>
      </c>
      <c r="E72" s="24" t="s">
        <v>86</v>
      </c>
      <c r="F72" s="24"/>
      <c r="G72" s="92" t="s">
        <v>290</v>
      </c>
      <c r="H72" s="92" t="s">
        <v>291</v>
      </c>
      <c r="I72" s="92" t="s">
        <v>292</v>
      </c>
      <c r="J72" s="24" t="s">
        <v>293</v>
      </c>
      <c r="K72" s="106">
        <v>5685650</v>
      </c>
      <c r="L72" s="182">
        <f>SUM(M72:Q72)</f>
        <v>875440</v>
      </c>
      <c r="M72" s="25">
        <v>875440</v>
      </c>
      <c r="N72" s="25"/>
      <c r="O72" s="25"/>
      <c r="P72" s="25"/>
      <c r="Q72" s="25"/>
      <c r="R72" s="100"/>
      <c r="S72" s="192"/>
      <c r="T72" s="77">
        <v>102766</v>
      </c>
      <c r="U72" s="103"/>
      <c r="V72" s="103"/>
      <c r="W72" s="110">
        <v>4.882457649294454E-5</v>
      </c>
      <c r="X72" s="174">
        <v>25.936442767805321</v>
      </c>
      <c r="Y72" s="110">
        <v>16.605337632361344</v>
      </c>
      <c r="Z72" s="28">
        <v>14</v>
      </c>
      <c r="AA72" s="111">
        <v>3</v>
      </c>
      <c r="AB72" s="29">
        <v>0</v>
      </c>
      <c r="AC72" s="28"/>
      <c r="AD72" s="34"/>
      <c r="AE72" s="34"/>
      <c r="AF72" s="27"/>
      <c r="AG72" s="28"/>
      <c r="AH72" s="28"/>
      <c r="AI72" s="29"/>
      <c r="AJ72" s="31"/>
      <c r="AK72" s="33"/>
      <c r="AL72" s="28">
        <v>2</v>
      </c>
      <c r="AM72" s="169">
        <v>0</v>
      </c>
      <c r="AN72" s="113">
        <f>Z72+AA72+AB72+AC72+AD72+AE72+AF72+AG72+AH72+AI72+AJ72+AK72+AL72+AM72</f>
        <v>19</v>
      </c>
      <c r="AO72" s="32" t="s">
        <v>60</v>
      </c>
      <c r="AP72" s="91" t="s">
        <v>60</v>
      </c>
      <c r="AQ72" s="149">
        <f>W72+AN72</f>
        <v>19.000048824576492</v>
      </c>
      <c r="AR72" s="149">
        <f>Y72+AN72</f>
        <v>35.605337632361341</v>
      </c>
      <c r="AS72" s="96"/>
    </row>
    <row r="73" spans="1:45" ht="30" customHeight="1" x14ac:dyDescent="0.3">
      <c r="A73">
        <v>69</v>
      </c>
      <c r="B73">
        <v>63</v>
      </c>
      <c r="C73" s="22" t="s">
        <v>237</v>
      </c>
      <c r="D73" s="23" t="s">
        <v>100</v>
      </c>
      <c r="E73" s="23" t="s">
        <v>86</v>
      </c>
      <c r="F73" s="23"/>
      <c r="G73" s="23" t="s">
        <v>275</v>
      </c>
      <c r="H73" s="24" t="s">
        <v>276</v>
      </c>
      <c r="I73" s="24" t="s">
        <v>277</v>
      </c>
      <c r="J73" s="24" t="s">
        <v>278</v>
      </c>
      <c r="K73" s="106">
        <v>94052986</v>
      </c>
      <c r="L73" s="182">
        <f>SUM(M73:Q73)</f>
        <v>8334835</v>
      </c>
      <c r="M73" s="25">
        <v>8334835</v>
      </c>
      <c r="N73" s="25"/>
      <c r="O73" s="25"/>
      <c r="P73" s="25"/>
      <c r="Q73" s="25"/>
      <c r="R73" s="100"/>
      <c r="S73" s="192"/>
      <c r="T73" s="77">
        <v>79693.210000000006</v>
      </c>
      <c r="U73" s="103"/>
      <c r="V73" s="103"/>
      <c r="W73" s="110">
        <v>1.0916025216903308E-3</v>
      </c>
      <c r="X73" s="174">
        <v>22.105033239322541</v>
      </c>
      <c r="Y73" s="110">
        <v>19.541865106627768</v>
      </c>
      <c r="Z73" s="28">
        <v>11</v>
      </c>
      <c r="AA73" s="111">
        <v>1</v>
      </c>
      <c r="AB73" s="29">
        <v>5</v>
      </c>
      <c r="AC73" s="28"/>
      <c r="AD73" s="28"/>
      <c r="AE73" s="28"/>
      <c r="AF73" s="29"/>
      <c r="AG73" s="28"/>
      <c r="AH73" s="28"/>
      <c r="AI73" s="27"/>
      <c r="AJ73" s="31"/>
      <c r="AK73" s="33"/>
      <c r="AL73" s="28">
        <v>0</v>
      </c>
      <c r="AM73" s="169">
        <v>1</v>
      </c>
      <c r="AN73" s="113">
        <f>Z73+AA73+AB73+AC73+AD73+AE73+AF73+AG73+AH73+AI73+AJ73+AK73+AL73+AM73</f>
        <v>18</v>
      </c>
      <c r="AO73" s="32" t="s">
        <v>59</v>
      </c>
      <c r="AP73" s="91" t="s">
        <v>60</v>
      </c>
      <c r="AQ73" s="149">
        <f>W73+AN73</f>
        <v>18.00109160252169</v>
      </c>
      <c r="AR73" s="149">
        <f>Y73+AN73</f>
        <v>37.541865106627768</v>
      </c>
      <c r="AS73" s="96"/>
    </row>
    <row r="74" spans="1:45" ht="30" customHeight="1" x14ac:dyDescent="0.3">
      <c r="A74">
        <v>70</v>
      </c>
      <c r="B74">
        <v>75</v>
      </c>
      <c r="C74" s="22" t="s">
        <v>199</v>
      </c>
      <c r="D74" s="23" t="s">
        <v>150</v>
      </c>
      <c r="E74" s="23" t="s">
        <v>119</v>
      </c>
      <c r="F74" s="23"/>
      <c r="G74" s="92" t="s">
        <v>324</v>
      </c>
      <c r="H74" s="92" t="s">
        <v>312</v>
      </c>
      <c r="I74" s="92" t="s">
        <v>325</v>
      </c>
      <c r="J74" s="24" t="s">
        <v>326</v>
      </c>
      <c r="K74" s="106">
        <v>5580762</v>
      </c>
      <c r="L74" s="182">
        <f>SUM(M74:Q74)</f>
        <v>3751773</v>
      </c>
      <c r="M74" s="25">
        <v>3751773</v>
      </c>
      <c r="N74" s="25"/>
      <c r="O74" s="25"/>
      <c r="P74" s="25"/>
      <c r="Q74" s="25"/>
      <c r="R74" s="100"/>
      <c r="S74" s="192"/>
      <c r="T74" s="77">
        <v>124973</v>
      </c>
      <c r="U74" s="103"/>
      <c r="V74" s="103"/>
      <c r="W74" s="110">
        <v>2.4538538343347427E-6</v>
      </c>
      <c r="X74" s="174">
        <v>594.47345118257931</v>
      </c>
      <c r="Y74" s="110">
        <v>5.3268084028372221E-10</v>
      </c>
      <c r="Z74" s="28"/>
      <c r="AA74" s="111"/>
      <c r="AB74" s="29"/>
      <c r="AC74" s="28"/>
      <c r="AD74" s="30"/>
      <c r="AE74" s="30"/>
      <c r="AF74" s="29"/>
      <c r="AG74" s="28">
        <v>6</v>
      </c>
      <c r="AH74" s="28">
        <v>6</v>
      </c>
      <c r="AI74" s="29">
        <v>6</v>
      </c>
      <c r="AJ74" s="31"/>
      <c r="AK74" s="33"/>
      <c r="AL74" s="28">
        <v>0</v>
      </c>
      <c r="AM74" s="169">
        <v>0</v>
      </c>
      <c r="AN74" s="113">
        <f>Z74+AA74+AB74+AC74+AD74+AE74+AF74+AG74+AH74+AI74+AJ74+AK74+AL74+AM74</f>
        <v>18</v>
      </c>
      <c r="AO74" s="32" t="s">
        <v>60</v>
      </c>
      <c r="AP74" s="91" t="s">
        <v>60</v>
      </c>
      <c r="AQ74" s="149">
        <f>W74+AN74</f>
        <v>18.000002453853835</v>
      </c>
      <c r="AR74" s="149">
        <f>Y74+AN74</f>
        <v>18.00000000053268</v>
      </c>
      <c r="AS74" s="96"/>
    </row>
    <row r="75" spans="1:45" ht="30" customHeight="1" x14ac:dyDescent="0.3">
      <c r="A75">
        <v>71</v>
      </c>
      <c r="B75">
        <v>64</v>
      </c>
      <c r="C75" s="22" t="s">
        <v>117</v>
      </c>
      <c r="D75" s="23" t="s">
        <v>100</v>
      </c>
      <c r="E75" s="24" t="s">
        <v>86</v>
      </c>
      <c r="F75" s="24"/>
      <c r="G75" s="23" t="s">
        <v>279</v>
      </c>
      <c r="H75" s="24" t="s">
        <v>280</v>
      </c>
      <c r="I75" s="24" t="s">
        <v>281</v>
      </c>
      <c r="J75" s="24" t="s">
        <v>282</v>
      </c>
      <c r="K75" s="106">
        <v>22864700</v>
      </c>
      <c r="L75" s="182">
        <f>SUM(M75:Q75)</f>
        <v>16322400</v>
      </c>
      <c r="M75" s="25"/>
      <c r="N75" s="25"/>
      <c r="O75" s="25"/>
      <c r="P75" s="25">
        <v>16322400</v>
      </c>
      <c r="Q75" s="25"/>
      <c r="R75" s="100"/>
      <c r="S75" s="192"/>
      <c r="T75" s="77">
        <v>80734</v>
      </c>
      <c r="U75" s="103"/>
      <c r="V75" s="103"/>
      <c r="W75" s="110">
        <v>9.4884068655166378E-4</v>
      </c>
      <c r="X75" s="174">
        <v>19.884817465317116</v>
      </c>
      <c r="Y75" s="110">
        <v>21.475618387580997</v>
      </c>
      <c r="Z75" s="28">
        <v>12</v>
      </c>
      <c r="AA75" s="111">
        <v>3</v>
      </c>
      <c r="AB75" s="29">
        <v>0</v>
      </c>
      <c r="AC75" s="28"/>
      <c r="AD75" s="30"/>
      <c r="AE75" s="30"/>
      <c r="AF75" s="29"/>
      <c r="AG75" s="28"/>
      <c r="AH75" s="28"/>
      <c r="AI75" s="27"/>
      <c r="AJ75" s="31"/>
      <c r="AK75" s="33"/>
      <c r="AL75" s="28">
        <v>0</v>
      </c>
      <c r="AM75" s="169">
        <v>1</v>
      </c>
      <c r="AN75" s="113">
        <f>Z75+AA75+AB75+AC75+AD75+AE75+AF75+AG75+AH75+AI75+AJ75+AK75+AL75+AM75</f>
        <v>16</v>
      </c>
      <c r="AO75" s="32" t="s">
        <v>59</v>
      </c>
      <c r="AP75" s="91" t="s">
        <v>60</v>
      </c>
      <c r="AQ75" s="149">
        <f>W75+AN75</f>
        <v>16.000948840686551</v>
      </c>
      <c r="AR75" s="149">
        <f>Y75+AN75</f>
        <v>37.475618387580994</v>
      </c>
      <c r="AS75" s="96"/>
    </row>
    <row r="76" spans="1:45" ht="30" customHeight="1" x14ac:dyDescent="0.3">
      <c r="A76">
        <v>72</v>
      </c>
      <c r="B76">
        <v>52</v>
      </c>
      <c r="C76" s="22" t="s">
        <v>117</v>
      </c>
      <c r="D76" s="23" t="s">
        <v>100</v>
      </c>
      <c r="E76" s="24" t="s">
        <v>86</v>
      </c>
      <c r="F76" s="24"/>
      <c r="G76" s="92" t="s">
        <v>233</v>
      </c>
      <c r="H76" s="92" t="s">
        <v>234</v>
      </c>
      <c r="I76" s="92" t="s">
        <v>235</v>
      </c>
      <c r="J76" s="90" t="s">
        <v>236</v>
      </c>
      <c r="K76" s="106">
        <v>14085046</v>
      </c>
      <c r="L76" s="182">
        <f>SUM(M76:Q76)</f>
        <v>452480</v>
      </c>
      <c r="M76" s="25"/>
      <c r="N76" s="25">
        <v>452480</v>
      </c>
      <c r="O76" s="25"/>
      <c r="P76" s="25"/>
      <c r="Q76" s="25"/>
      <c r="R76" s="100"/>
      <c r="S76" s="192"/>
      <c r="T76" s="77">
        <v>32711</v>
      </c>
      <c r="U76" s="103"/>
      <c r="V76" s="103"/>
      <c r="W76" s="110">
        <v>0.61072743729824153</v>
      </c>
      <c r="X76" s="174">
        <v>8.9263364216944598</v>
      </c>
      <c r="Y76" s="110">
        <v>34.214642903387151</v>
      </c>
      <c r="Z76" s="28">
        <v>10</v>
      </c>
      <c r="AA76" s="111">
        <v>2</v>
      </c>
      <c r="AB76" s="29">
        <v>0</v>
      </c>
      <c r="AC76" s="28"/>
      <c r="AD76" s="30"/>
      <c r="AE76" s="30"/>
      <c r="AF76" s="29"/>
      <c r="AG76" s="28"/>
      <c r="AH76" s="28"/>
      <c r="AI76" s="27"/>
      <c r="AJ76" s="31"/>
      <c r="AK76" s="33"/>
      <c r="AL76" s="28">
        <v>0</v>
      </c>
      <c r="AM76" s="169">
        <v>1</v>
      </c>
      <c r="AN76" s="113">
        <f>Z76+AA76+AB76+AC76+AD76+AE76+AF76+AG76+AH76+AI76+AJ76+AK76+AL76+AM76</f>
        <v>13</v>
      </c>
      <c r="AO76" s="32" t="s">
        <v>59</v>
      </c>
      <c r="AP76" s="91" t="s">
        <v>60</v>
      </c>
      <c r="AQ76" s="149">
        <f>W76+AN76</f>
        <v>13.610727437298241</v>
      </c>
      <c r="AR76" s="149">
        <f>Y76+AN76</f>
        <v>47.214642903387151</v>
      </c>
      <c r="AS76" s="96"/>
    </row>
    <row r="77" spans="1:45" ht="30" customHeight="1" x14ac:dyDescent="0.3">
      <c r="A77">
        <v>73</v>
      </c>
      <c r="B77">
        <v>73</v>
      </c>
      <c r="C77" s="22" t="s">
        <v>117</v>
      </c>
      <c r="D77" s="23" t="s">
        <v>100</v>
      </c>
      <c r="E77" s="24" t="s">
        <v>86</v>
      </c>
      <c r="F77" s="24"/>
      <c r="G77" s="23" t="s">
        <v>315</v>
      </c>
      <c r="H77" s="24" t="s">
        <v>316</v>
      </c>
      <c r="I77" s="24" t="s">
        <v>317</v>
      </c>
      <c r="J77" s="24" t="s">
        <v>318</v>
      </c>
      <c r="K77" s="106">
        <v>12147593</v>
      </c>
      <c r="L77" s="182">
        <f>SUM(M77:Q77)</f>
        <v>2145267</v>
      </c>
      <c r="M77" s="25">
        <v>2145267</v>
      </c>
      <c r="N77" s="25"/>
      <c r="O77" s="25"/>
      <c r="P77" s="25"/>
      <c r="Q77" s="25"/>
      <c r="R77" s="100"/>
      <c r="S77" s="192"/>
      <c r="T77" s="77">
        <v>109001</v>
      </c>
      <c r="U77" s="103"/>
      <c r="V77" s="103"/>
      <c r="W77" s="110">
        <v>2.1085346761802343E-5</v>
      </c>
      <c r="X77" s="174">
        <v>29.087581180923404</v>
      </c>
      <c r="Y77" s="110">
        <v>14.523976059918988</v>
      </c>
      <c r="Z77" s="28">
        <v>10</v>
      </c>
      <c r="AA77" s="111">
        <v>3</v>
      </c>
      <c r="AB77" s="29">
        <v>0</v>
      </c>
      <c r="AC77" s="28"/>
      <c r="AD77" s="30"/>
      <c r="AE77" s="30"/>
      <c r="AF77" s="29"/>
      <c r="AG77" s="28"/>
      <c r="AH77" s="28"/>
      <c r="AI77" s="27"/>
      <c r="AJ77" s="31"/>
      <c r="AK77" s="33"/>
      <c r="AL77" s="28">
        <v>0</v>
      </c>
      <c r="AM77" s="169">
        <v>0</v>
      </c>
      <c r="AN77" s="113">
        <f>Z77+AA77+AB77+AC77+AD77+AE77+AF77+AG77+AH77+AI77+AJ77+AK77+AL77+AM77</f>
        <v>13</v>
      </c>
      <c r="AO77" s="32" t="s">
        <v>59</v>
      </c>
      <c r="AP77" s="91" t="s">
        <v>60</v>
      </c>
      <c r="AQ77" s="149">
        <f>W77+AN77</f>
        <v>13.000021085346761</v>
      </c>
      <c r="AR77" s="149">
        <f>Y77+AN77</f>
        <v>27.523976059918986</v>
      </c>
      <c r="AS77" s="96"/>
    </row>
    <row r="78" spans="1:45" ht="30" customHeight="1" x14ac:dyDescent="0.3">
      <c r="A78">
        <v>74</v>
      </c>
      <c r="B78">
        <v>53</v>
      </c>
      <c r="C78" s="22" t="s">
        <v>237</v>
      </c>
      <c r="D78" s="23" t="s">
        <v>85</v>
      </c>
      <c r="E78" s="23" t="s">
        <v>86</v>
      </c>
      <c r="F78" s="23"/>
      <c r="G78" s="23" t="s">
        <v>238</v>
      </c>
      <c r="H78" s="24" t="s">
        <v>88</v>
      </c>
      <c r="I78" s="24" t="s">
        <v>239</v>
      </c>
      <c r="J78" s="24" t="s">
        <v>240</v>
      </c>
      <c r="K78" s="106">
        <v>5770787</v>
      </c>
      <c r="L78" s="182">
        <f>SUM(M78:Q78)</f>
        <v>2267242</v>
      </c>
      <c r="M78" s="25">
        <v>2267242</v>
      </c>
      <c r="N78" s="25"/>
      <c r="O78" s="25"/>
      <c r="P78" s="25"/>
      <c r="Q78" s="25"/>
      <c r="R78" s="100"/>
      <c r="S78" s="192"/>
      <c r="T78" s="77">
        <v>34724.21</v>
      </c>
      <c r="U78" s="103"/>
      <c r="V78" s="103"/>
      <c r="W78" s="110">
        <v>0.46569720321335817</v>
      </c>
      <c r="X78" s="174">
        <v>8.3770178533826609</v>
      </c>
      <c r="Y78" s="110">
        <v>35.022816414700969</v>
      </c>
      <c r="Z78" s="28">
        <v>4</v>
      </c>
      <c r="AA78" s="111">
        <v>0</v>
      </c>
      <c r="AB78" s="29">
        <v>5</v>
      </c>
      <c r="AC78" s="28"/>
      <c r="AD78" s="28"/>
      <c r="AE78" s="30"/>
      <c r="AF78" s="29"/>
      <c r="AG78" s="28"/>
      <c r="AH78" s="28"/>
      <c r="AI78" s="27"/>
      <c r="AJ78" s="31"/>
      <c r="AK78" s="33"/>
      <c r="AL78" s="28">
        <v>2</v>
      </c>
      <c r="AM78" s="169">
        <v>1</v>
      </c>
      <c r="AN78" s="113">
        <f>Z78+AA78+AB78+AC78+AD78+AE78+AF78+AG78+AH78+AI78+AJ78+AK78+AL78+AM78</f>
        <v>12</v>
      </c>
      <c r="AO78" s="32" t="s">
        <v>59</v>
      </c>
      <c r="AP78" s="91" t="s">
        <v>60</v>
      </c>
      <c r="AQ78" s="149">
        <f>W78+AN78</f>
        <v>12.465697203213358</v>
      </c>
      <c r="AR78" s="149">
        <f>Y78+AN78</f>
        <v>47.022816414700969</v>
      </c>
      <c r="AS78" s="96"/>
    </row>
    <row r="79" spans="1:45" ht="30" customHeight="1" x14ac:dyDescent="0.3">
      <c r="A79">
        <v>75</v>
      </c>
      <c r="B79">
        <v>76</v>
      </c>
      <c r="C79" s="22" t="s">
        <v>117</v>
      </c>
      <c r="D79" s="23" t="s">
        <v>100</v>
      </c>
      <c r="E79" s="24" t="s">
        <v>86</v>
      </c>
      <c r="F79" s="24"/>
      <c r="G79" s="23" t="s">
        <v>327</v>
      </c>
      <c r="H79" s="24" t="s">
        <v>328</v>
      </c>
      <c r="I79" s="24" t="s">
        <v>329</v>
      </c>
      <c r="J79" s="24" t="s">
        <v>330</v>
      </c>
      <c r="K79" s="106">
        <v>2795800</v>
      </c>
      <c r="L79" s="182">
        <f>SUM(M79:Q79)</f>
        <v>511620</v>
      </c>
      <c r="M79" s="25">
        <v>511620</v>
      </c>
      <c r="N79" s="25"/>
      <c r="O79" s="25"/>
      <c r="P79" s="25"/>
      <c r="Q79" s="25"/>
      <c r="R79" s="100"/>
      <c r="S79" s="192"/>
      <c r="T79" s="77">
        <v>162364</v>
      </c>
      <c r="U79" s="103"/>
      <c r="V79" s="103"/>
      <c r="W79" s="110">
        <v>1.5959287307175585E-8</v>
      </c>
      <c r="X79" s="174">
        <v>63.743053707291921</v>
      </c>
      <c r="Y79" s="110">
        <v>3.3299031612648</v>
      </c>
      <c r="Z79" s="28">
        <v>2</v>
      </c>
      <c r="AA79" s="111">
        <v>1</v>
      </c>
      <c r="AB79" s="29">
        <v>0</v>
      </c>
      <c r="AC79" s="28"/>
      <c r="AD79" s="28"/>
      <c r="AE79" s="30"/>
      <c r="AF79" s="29"/>
      <c r="AG79" s="28"/>
      <c r="AH79" s="28"/>
      <c r="AI79" s="27"/>
      <c r="AJ79" s="31"/>
      <c r="AK79" s="33"/>
      <c r="AL79" s="28">
        <v>4</v>
      </c>
      <c r="AM79" s="169">
        <v>5</v>
      </c>
      <c r="AN79" s="113">
        <f>Z79+AA79+AB79+AC79+AD79+AE79+AF79+AG79+AH79+AI79+AJ79+AK79+AL79+AM79</f>
        <v>12</v>
      </c>
      <c r="AO79" s="32" t="s">
        <v>59</v>
      </c>
      <c r="AP79" s="91" t="s">
        <v>60</v>
      </c>
      <c r="AQ79" s="149">
        <f>W79+AN79</f>
        <v>12.000000015959287</v>
      </c>
      <c r="AR79" s="149">
        <f>Y79+AN79</f>
        <v>15.3299031612648</v>
      </c>
      <c r="AS79" s="96"/>
    </row>
    <row r="80" spans="1:45" ht="30" customHeight="1" x14ac:dyDescent="0.3">
      <c r="A80">
        <v>76</v>
      </c>
      <c r="B80">
        <v>62</v>
      </c>
      <c r="C80" s="22" t="s">
        <v>117</v>
      </c>
      <c r="D80" s="23" t="s">
        <v>85</v>
      </c>
      <c r="E80" s="24" t="s">
        <v>80</v>
      </c>
      <c r="F80" s="24"/>
      <c r="G80" s="23" t="s">
        <v>272</v>
      </c>
      <c r="H80" s="24" t="s">
        <v>82</v>
      </c>
      <c r="I80" s="24" t="s">
        <v>273</v>
      </c>
      <c r="J80" s="24" t="s">
        <v>274</v>
      </c>
      <c r="K80" s="106">
        <v>780000</v>
      </c>
      <c r="L80" s="182">
        <f>SUM(M80:Q80)</f>
        <v>520000</v>
      </c>
      <c r="M80" s="25"/>
      <c r="N80" s="25"/>
      <c r="O80" s="25"/>
      <c r="P80" s="25"/>
      <c r="Q80" s="25">
        <v>520000</v>
      </c>
      <c r="R80" s="100"/>
      <c r="S80" s="192"/>
      <c r="T80" s="173">
        <v>52548.205232197019</v>
      </c>
      <c r="U80" s="103"/>
      <c r="V80" s="103"/>
      <c r="W80" s="110">
        <v>4.2233445492003946E-2</v>
      </c>
      <c r="X80" s="174">
        <v>12.928513644717714</v>
      </c>
      <c r="Y80" s="110">
        <v>28.863019554123582</v>
      </c>
      <c r="Z80" s="28">
        <v>10</v>
      </c>
      <c r="AA80" s="111">
        <v>0</v>
      </c>
      <c r="AB80" s="29">
        <v>0</v>
      </c>
      <c r="AC80" s="28"/>
      <c r="AD80" s="30"/>
      <c r="AE80" s="30"/>
      <c r="AF80" s="29"/>
      <c r="AG80" s="28"/>
      <c r="AH80" s="28"/>
      <c r="AI80" s="27"/>
      <c r="AJ80" s="31"/>
      <c r="AK80" s="33"/>
      <c r="AL80" s="28">
        <v>0</v>
      </c>
      <c r="AM80" s="169">
        <v>0</v>
      </c>
      <c r="AN80" s="113">
        <f>Z80+AA80+AB80+AC80+AD80+AE80+AF80+AG80+AH80+AI80+AJ80+AK80+AL80+AM80</f>
        <v>10</v>
      </c>
      <c r="AO80" s="32" t="s">
        <v>59</v>
      </c>
      <c r="AP80" s="91" t="s">
        <v>60</v>
      </c>
      <c r="AQ80" s="149">
        <f>W80+AN80</f>
        <v>10.042233445492004</v>
      </c>
      <c r="AR80" s="149">
        <f>Y80+AN80</f>
        <v>38.863019554123582</v>
      </c>
      <c r="AS80" s="96"/>
    </row>
    <row r="81" spans="1:45" ht="30" customHeight="1" x14ac:dyDescent="0.3">
      <c r="A81">
        <v>77</v>
      </c>
      <c r="B81">
        <v>77</v>
      </c>
      <c r="C81" s="22" t="s">
        <v>199</v>
      </c>
      <c r="D81" s="23" t="s">
        <v>100</v>
      </c>
      <c r="E81" s="23" t="s">
        <v>86</v>
      </c>
      <c r="F81" s="23"/>
      <c r="G81" s="92" t="s">
        <v>331</v>
      </c>
      <c r="H81" s="92" t="s">
        <v>332</v>
      </c>
      <c r="I81" s="92" t="s">
        <v>333</v>
      </c>
      <c r="J81" s="24" t="s">
        <v>334</v>
      </c>
      <c r="K81" s="106">
        <v>1853125</v>
      </c>
      <c r="L81" s="182">
        <f>SUM(M81:Q81)</f>
        <v>1120000</v>
      </c>
      <c r="M81" s="25"/>
      <c r="N81" s="25">
        <v>1120000</v>
      </c>
      <c r="O81" s="25"/>
      <c r="P81" s="25"/>
      <c r="Q81" s="25"/>
      <c r="R81" s="100"/>
      <c r="S81" s="192"/>
      <c r="T81" s="77" t="s">
        <v>335</v>
      </c>
      <c r="U81" s="103"/>
      <c r="V81" s="103"/>
      <c r="W81" s="110" t="s">
        <v>335</v>
      </c>
      <c r="X81" s="174" t="s">
        <v>335</v>
      </c>
      <c r="Y81" s="110" t="s">
        <v>335</v>
      </c>
      <c r="Z81" s="28"/>
      <c r="AA81" s="111"/>
      <c r="AB81" s="29"/>
      <c r="AC81" s="28"/>
      <c r="AD81" s="30"/>
      <c r="AE81" s="30"/>
      <c r="AF81" s="29"/>
      <c r="AG81" s="28">
        <v>6</v>
      </c>
      <c r="AH81" s="28">
        <v>8</v>
      </c>
      <c r="AI81" s="29">
        <v>0</v>
      </c>
      <c r="AJ81" s="31"/>
      <c r="AK81" s="33"/>
      <c r="AL81" s="28">
        <v>2</v>
      </c>
      <c r="AM81" s="169">
        <v>1</v>
      </c>
      <c r="AN81" s="113">
        <f>Z81+AA81+AB81+AC81+AD81+AE81+AF81+AG81+AH81+AI81+AJ81+AK81+AL81+AM81</f>
        <v>17</v>
      </c>
      <c r="AO81" s="32" t="s">
        <v>60</v>
      </c>
      <c r="AP81" s="91" t="s">
        <v>60</v>
      </c>
      <c r="AQ81" s="149" t="s">
        <v>335</v>
      </c>
      <c r="AR81" s="149" t="s">
        <v>335</v>
      </c>
      <c r="AS81" s="96"/>
    </row>
    <row r="82" spans="1:45" ht="30" customHeight="1" x14ac:dyDescent="0.3">
      <c r="A82">
        <v>78</v>
      </c>
      <c r="B82">
        <v>78</v>
      </c>
      <c r="C82" s="22" t="s">
        <v>199</v>
      </c>
      <c r="D82" s="23" t="s">
        <v>79</v>
      </c>
      <c r="E82" s="23" t="s">
        <v>119</v>
      </c>
      <c r="F82" s="23"/>
      <c r="G82" s="23" t="s">
        <v>336</v>
      </c>
      <c r="H82" s="24" t="s">
        <v>337</v>
      </c>
      <c r="I82" s="24" t="s">
        <v>338</v>
      </c>
      <c r="J82" s="24" t="s">
        <v>339</v>
      </c>
      <c r="K82" s="106">
        <v>5053421</v>
      </c>
      <c r="L82" s="182">
        <f>SUM(M82:Q82)</f>
        <v>3443840</v>
      </c>
      <c r="M82" s="25"/>
      <c r="N82" s="25"/>
      <c r="O82" s="25">
        <v>3443840</v>
      </c>
      <c r="P82" s="25"/>
      <c r="Q82" s="25"/>
      <c r="R82" s="100"/>
      <c r="S82" s="193">
        <v>3443840</v>
      </c>
      <c r="T82" s="77" t="s">
        <v>335</v>
      </c>
      <c r="U82" s="103"/>
      <c r="V82" s="103"/>
      <c r="W82" s="110" t="s">
        <v>335</v>
      </c>
      <c r="X82" s="174" t="s">
        <v>335</v>
      </c>
      <c r="Y82" s="110" t="s">
        <v>335</v>
      </c>
      <c r="Z82" s="28"/>
      <c r="AA82" s="111"/>
      <c r="AB82" s="29"/>
      <c r="AC82" s="28"/>
      <c r="AD82" s="30"/>
      <c r="AE82" s="30"/>
      <c r="AF82" s="29"/>
      <c r="AG82" s="28">
        <v>10</v>
      </c>
      <c r="AH82" s="28">
        <v>2</v>
      </c>
      <c r="AI82" s="27">
        <v>3</v>
      </c>
      <c r="AJ82" s="31"/>
      <c r="AK82" s="33"/>
      <c r="AL82" s="28">
        <v>0</v>
      </c>
      <c r="AM82" s="169">
        <v>0</v>
      </c>
      <c r="AN82" s="113">
        <f>Z82+AA82+AB82+AC82+AD82+AE82+AF82+AG82+AH82+AI82+AJ82+AK82+AL82+AM82</f>
        <v>15</v>
      </c>
      <c r="AO82" s="32" t="s">
        <v>59</v>
      </c>
      <c r="AP82" s="91" t="s">
        <v>60</v>
      </c>
      <c r="AQ82" s="149" t="s">
        <v>335</v>
      </c>
      <c r="AR82" s="149" t="s">
        <v>335</v>
      </c>
      <c r="AS82" s="96" t="s">
        <v>204</v>
      </c>
    </row>
    <row r="83" spans="1:45" ht="30" customHeight="1" x14ac:dyDescent="0.3">
      <c r="A83">
        <v>79</v>
      </c>
      <c r="B83">
        <v>79</v>
      </c>
      <c r="C83" s="22" t="s">
        <v>117</v>
      </c>
      <c r="D83" s="130" t="s">
        <v>100</v>
      </c>
      <c r="E83" s="131" t="s">
        <v>86</v>
      </c>
      <c r="F83" s="131"/>
      <c r="G83" s="130" t="s">
        <v>340</v>
      </c>
      <c r="H83" s="131" t="s">
        <v>253</v>
      </c>
      <c r="I83" s="131" t="s">
        <v>341</v>
      </c>
      <c r="J83" s="131" t="s">
        <v>342</v>
      </c>
      <c r="K83" s="242">
        <v>2139130</v>
      </c>
      <c r="L83" s="182">
        <f>SUM(M83:Q83)</f>
        <v>1239920</v>
      </c>
      <c r="M83" s="132"/>
      <c r="N83" s="132">
        <v>1239920</v>
      </c>
      <c r="O83" s="132"/>
      <c r="P83" s="132"/>
      <c r="Q83" s="132"/>
      <c r="R83" s="165"/>
      <c r="S83" s="197"/>
      <c r="T83" s="133" t="s">
        <v>335</v>
      </c>
      <c r="U83" s="134"/>
      <c r="V83" s="134"/>
      <c r="W83" s="110" t="s">
        <v>335</v>
      </c>
      <c r="X83" s="174" t="s">
        <v>335</v>
      </c>
      <c r="Y83" s="110" t="s">
        <v>335</v>
      </c>
      <c r="Z83" s="136">
        <v>4</v>
      </c>
      <c r="AA83" s="111">
        <v>0</v>
      </c>
      <c r="AB83" s="137">
        <v>5</v>
      </c>
      <c r="AC83" s="136"/>
      <c r="AD83" s="138"/>
      <c r="AE83" s="138"/>
      <c r="AF83" s="137"/>
      <c r="AG83" s="136"/>
      <c r="AH83" s="136"/>
      <c r="AI83" s="135"/>
      <c r="AJ83" s="141"/>
      <c r="AK83" s="142"/>
      <c r="AL83" s="28">
        <v>0</v>
      </c>
      <c r="AM83" s="169">
        <v>1</v>
      </c>
      <c r="AN83" s="113">
        <f>Z83+AA83+AB83+AC83+AD83+AE83+AF83+AG83+AH83+AI83+AJ83+AK83+AL83+AM83</f>
        <v>10</v>
      </c>
      <c r="AO83" s="139" t="s">
        <v>59</v>
      </c>
      <c r="AP83" s="91" t="s">
        <v>60</v>
      </c>
      <c r="AQ83" s="149" t="s">
        <v>335</v>
      </c>
      <c r="AR83" s="149" t="s">
        <v>335</v>
      </c>
      <c r="AS83" s="140"/>
    </row>
    <row r="84" spans="1:45" ht="30" customHeight="1" x14ac:dyDescent="0.3">
      <c r="A84">
        <v>80</v>
      </c>
      <c r="B84">
        <v>80</v>
      </c>
      <c r="C84" s="22" t="s">
        <v>117</v>
      </c>
      <c r="D84" s="23" t="s">
        <v>79</v>
      </c>
      <c r="E84" s="24" t="s">
        <v>80</v>
      </c>
      <c r="F84" s="24"/>
      <c r="G84" s="92" t="s">
        <v>343</v>
      </c>
      <c r="H84" s="92" t="s">
        <v>82</v>
      </c>
      <c r="I84" s="92" t="s">
        <v>344</v>
      </c>
      <c r="J84" s="24" t="s">
        <v>345</v>
      </c>
      <c r="K84" s="106">
        <v>528000</v>
      </c>
      <c r="L84" s="182">
        <f>SUM(M84:Q84)</f>
        <v>352000</v>
      </c>
      <c r="M84" s="25"/>
      <c r="N84" s="25"/>
      <c r="O84" s="25"/>
      <c r="P84" s="25"/>
      <c r="Q84" s="25">
        <v>352000</v>
      </c>
      <c r="R84" s="100"/>
      <c r="S84" s="192"/>
      <c r="T84" s="77" t="s">
        <v>335</v>
      </c>
      <c r="U84" s="103"/>
      <c r="V84" s="103"/>
      <c r="W84" s="110" t="s">
        <v>335</v>
      </c>
      <c r="X84" s="174" t="s">
        <v>335</v>
      </c>
      <c r="Y84" s="110" t="s">
        <v>335</v>
      </c>
      <c r="Z84" s="28">
        <v>9</v>
      </c>
      <c r="AA84" s="111">
        <v>1</v>
      </c>
      <c r="AB84" s="29">
        <v>0</v>
      </c>
      <c r="AC84" s="28"/>
      <c r="AD84" s="30"/>
      <c r="AE84" s="30"/>
      <c r="AF84" s="29"/>
      <c r="AG84" s="28"/>
      <c r="AH84" s="28"/>
      <c r="AI84" s="29"/>
      <c r="AJ84" s="28"/>
      <c r="AK84" s="29"/>
      <c r="AL84" s="28">
        <v>0</v>
      </c>
      <c r="AM84" s="169">
        <v>1</v>
      </c>
      <c r="AN84" s="113">
        <f>Z84+AA84+AB84+AC84+AD84+AE84+AF84+AG84+AH84+AI84+AJ84+AK84+AL84+AM84</f>
        <v>11</v>
      </c>
      <c r="AO84" s="32" t="s">
        <v>60</v>
      </c>
      <c r="AP84" s="91" t="s">
        <v>60</v>
      </c>
      <c r="AQ84" s="149" t="s">
        <v>335</v>
      </c>
      <c r="AR84" s="149" t="s">
        <v>335</v>
      </c>
      <c r="AS84" s="96"/>
    </row>
    <row r="85" spans="1:45" ht="30" customHeight="1" x14ac:dyDescent="0.3">
      <c r="A85">
        <v>81</v>
      </c>
      <c r="B85">
        <v>81</v>
      </c>
      <c r="C85" s="184" t="s">
        <v>117</v>
      </c>
      <c r="D85" s="152" t="s">
        <v>159</v>
      </c>
      <c r="E85" s="153" t="s">
        <v>80</v>
      </c>
      <c r="F85" s="153"/>
      <c r="G85" s="187" t="s">
        <v>346</v>
      </c>
      <c r="H85" s="187" t="s">
        <v>82</v>
      </c>
      <c r="I85" s="187" t="s">
        <v>347</v>
      </c>
      <c r="J85" s="153" t="s">
        <v>348</v>
      </c>
      <c r="K85" s="154">
        <v>15600000</v>
      </c>
      <c r="L85" s="183">
        <f>SUM(M85:Q85)</f>
        <v>10400000</v>
      </c>
      <c r="M85" s="155"/>
      <c r="N85" s="155">
        <v>10400000</v>
      </c>
      <c r="O85" s="155"/>
      <c r="P85" s="155"/>
      <c r="Q85" s="155"/>
      <c r="R85" s="156"/>
      <c r="S85" s="198"/>
      <c r="T85" s="180" t="s">
        <v>349</v>
      </c>
      <c r="U85" s="157"/>
      <c r="V85" s="157"/>
      <c r="W85" s="181" t="s">
        <v>349</v>
      </c>
      <c r="X85" s="188" t="s">
        <v>349</v>
      </c>
      <c r="Y85" s="189" t="s">
        <v>349</v>
      </c>
      <c r="Z85" s="158">
        <v>15</v>
      </c>
      <c r="AA85" s="158">
        <v>5</v>
      </c>
      <c r="AB85" s="159">
        <v>0</v>
      </c>
      <c r="AC85" s="158"/>
      <c r="AD85" s="160"/>
      <c r="AE85" s="160"/>
      <c r="AF85" s="159"/>
      <c r="AG85" s="158"/>
      <c r="AH85" s="158"/>
      <c r="AI85" s="159"/>
      <c r="AJ85" s="178"/>
      <c r="AK85" s="179"/>
      <c r="AL85" s="168">
        <v>2</v>
      </c>
      <c r="AM85" s="170">
        <v>1</v>
      </c>
      <c r="AN85" s="176">
        <f>Z85+AA85+AB85+AC85+AD85+AE85+AF85+AG85+AH85+AI85+AJ85+AK85+AL85+AM85</f>
        <v>23</v>
      </c>
      <c r="AO85" s="177" t="s">
        <v>60</v>
      </c>
      <c r="AP85" s="161" t="s">
        <v>60</v>
      </c>
      <c r="AQ85" s="190" t="s">
        <v>349</v>
      </c>
      <c r="AR85" s="185" t="s">
        <v>349</v>
      </c>
      <c r="AS85" s="162"/>
    </row>
  </sheetData>
  <autoFilter ref="A4:AS85" xr:uid="{00000000-0009-0000-0000-000000000000}">
    <sortState xmlns:xlrd2="http://schemas.microsoft.com/office/spreadsheetml/2017/richdata2" ref="A5:AS85">
      <sortCondition ref="A4:A85"/>
    </sortState>
  </autoFilter>
  <sortState xmlns:xlrd2="http://schemas.microsoft.com/office/spreadsheetml/2017/richdata2" ref="C5:AS88">
    <sortCondition ref="C5:C88"/>
    <sortCondition ref="T5:T88"/>
  </sortState>
  <mergeCells count="9">
    <mergeCell ref="AO3:AP3"/>
    <mergeCell ref="C3:I3"/>
    <mergeCell ref="T3:W3"/>
    <mergeCell ref="Z3:AB3"/>
    <mergeCell ref="AC3:AF3"/>
    <mergeCell ref="AG3:AI3"/>
    <mergeCell ref="AJ3:AK3"/>
    <mergeCell ref="AL3:AM3"/>
    <mergeCell ref="X3:Y3"/>
  </mergeCells>
  <conditionalFormatting sqref="C30:C85">
    <cfRule type="expression" dxfId="12" priority="14" stopIfTrue="1">
      <formula>LEFT(C30,9)&lt;&gt;LEFT(C29,9)</formula>
    </cfRule>
  </conditionalFormatting>
  <conditionalFormatting sqref="C5:C29">
    <cfRule type="expression" dxfId="11" priority="21" stopIfTrue="1">
      <formula>LEFT(C5,9)&lt;&gt;LEFT(#REF!,9)</formula>
    </cfRule>
  </conditionalFormatting>
  <conditionalFormatting sqref="R1:S1">
    <cfRule type="cellIs" dxfId="10" priority="3" operator="lessThan">
      <formula>0</formula>
    </cfRule>
  </conditionalFormatting>
  <printOptions horizontalCentered="1"/>
  <pageMargins left="0.25" right="0.25" top="0.5" bottom="0.75" header="0.3" footer="0.3"/>
  <pageSetup paperSize="17" scale="39" fitToHeight="0" orientation="landscape" r:id="rId1"/>
  <headerFooter>
    <oddFooter>&amp;C&amp;P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22"/>
  <sheetViews>
    <sheetView workbookViewId="0">
      <selection activeCell="A4" sqref="A4"/>
    </sheetView>
  </sheetViews>
  <sheetFormatPr defaultRowHeight="14.4" x14ac:dyDescent="0.3"/>
  <cols>
    <col min="1" max="1" width="16.109375" customWidth="1"/>
    <col min="2" max="2" width="11.5546875" bestFit="1" customWidth="1"/>
    <col min="3" max="3" width="13.5546875" customWidth="1"/>
    <col min="4" max="4" width="30.6640625" customWidth="1"/>
    <col min="5" max="5" width="15.44140625" customWidth="1"/>
    <col min="6" max="6" width="12.6640625" bestFit="1" customWidth="1"/>
    <col min="7" max="7" width="14.44140625" customWidth="1"/>
    <col min="8" max="10" width="11.109375" customWidth="1"/>
    <col min="11" max="13" width="12.44140625" customWidth="1"/>
    <col min="14" max="14" width="13.88671875" customWidth="1"/>
    <col min="15" max="15" width="9.6640625" customWidth="1"/>
    <col min="16" max="16" width="10.5546875" customWidth="1"/>
    <col min="17" max="17" width="12" customWidth="1"/>
    <col min="18" max="18" width="12.33203125" customWidth="1"/>
  </cols>
  <sheetData>
    <row r="1" spans="1:37" s="2" customFormat="1" ht="30" customHeight="1" x14ac:dyDescent="0.4">
      <c r="A1" s="1" t="s">
        <v>0</v>
      </c>
      <c r="C1"/>
      <c r="D1"/>
      <c r="E1"/>
      <c r="F1"/>
      <c r="G1" s="36"/>
      <c r="H1" s="4"/>
      <c r="I1" s="5"/>
      <c r="J1" s="5"/>
      <c r="K1" s="6"/>
      <c r="L1" s="6"/>
      <c r="M1" s="6"/>
      <c r="N1" s="9"/>
      <c r="O1" s="5"/>
      <c r="P1" s="5"/>
      <c r="Q1" s="10"/>
      <c r="R1" s="5"/>
      <c r="S1" s="11"/>
      <c r="T1" s="5"/>
      <c r="U1" s="12"/>
      <c r="V1" s="5"/>
      <c r="W1" s="13"/>
      <c r="X1" s="4"/>
      <c r="Y1" s="4"/>
      <c r="Z1" s="14"/>
      <c r="AA1" s="4"/>
      <c r="AB1" s="4"/>
      <c r="AC1" s="15"/>
      <c r="AD1" s="15"/>
      <c r="AE1" s="15"/>
      <c r="AF1" s="5"/>
      <c r="AG1" s="5"/>
      <c r="AJ1" s="16"/>
      <c r="AK1" s="17"/>
    </row>
    <row r="2" spans="1:37" s="2" customFormat="1" ht="15.6" x14ac:dyDescent="0.3">
      <c r="A2" s="84" t="s">
        <v>350</v>
      </c>
      <c r="F2" s="3"/>
      <c r="G2" s="3"/>
      <c r="H2" s="3"/>
      <c r="I2" s="5"/>
      <c r="J2" s="5"/>
      <c r="K2" s="6"/>
      <c r="L2" s="6"/>
      <c r="M2" s="6"/>
      <c r="N2" s="19"/>
      <c r="O2" s="18"/>
      <c r="P2" s="18"/>
      <c r="Q2" s="20"/>
      <c r="R2" s="18"/>
      <c r="S2" s="21"/>
      <c r="T2" s="18"/>
      <c r="U2" s="12"/>
      <c r="V2" s="18"/>
      <c r="W2" s="13"/>
      <c r="X2" s="4"/>
      <c r="Y2" s="4"/>
      <c r="Z2" s="14"/>
      <c r="AA2" s="4"/>
      <c r="AB2" s="4"/>
      <c r="AC2" s="15"/>
      <c r="AD2" s="15"/>
      <c r="AE2" s="15"/>
      <c r="AF2" s="5"/>
      <c r="AG2" s="5"/>
      <c r="AJ2" s="16"/>
      <c r="AK2" s="17"/>
    </row>
    <row r="3" spans="1:37" s="83" customFormat="1" ht="26.4" x14ac:dyDescent="0.3">
      <c r="A3" s="79"/>
      <c r="B3" s="80" t="s">
        <v>351</v>
      </c>
      <c r="C3" s="80" t="s">
        <v>351</v>
      </c>
      <c r="D3" s="80" t="s">
        <v>351</v>
      </c>
      <c r="E3" s="81" t="s">
        <v>351</v>
      </c>
      <c r="F3" s="81"/>
      <c r="G3" s="81" t="s">
        <v>351</v>
      </c>
      <c r="H3" s="255" t="s">
        <v>352</v>
      </c>
      <c r="I3" s="256"/>
      <c r="J3" s="256"/>
      <c r="K3" s="256"/>
      <c r="L3" s="256"/>
      <c r="M3" s="257"/>
      <c r="N3" s="82" t="s">
        <v>353</v>
      </c>
      <c r="O3" s="264" t="s">
        <v>7</v>
      </c>
      <c r="P3" s="263"/>
      <c r="Q3" s="85" t="s">
        <v>351</v>
      </c>
      <c r="R3" s="85" t="s">
        <v>351</v>
      </c>
    </row>
    <row r="4" spans="1:37" ht="55.2" x14ac:dyDescent="0.3">
      <c r="A4" s="40" t="s">
        <v>354</v>
      </c>
      <c r="B4" s="41" t="s">
        <v>15</v>
      </c>
      <c r="C4" s="42" t="s">
        <v>16</v>
      </c>
      <c r="D4" s="43" t="s">
        <v>17</v>
      </c>
      <c r="E4" s="44" t="s">
        <v>19</v>
      </c>
      <c r="F4" s="45" t="s">
        <v>20</v>
      </c>
      <c r="G4" s="46" t="s">
        <v>355</v>
      </c>
      <c r="H4" s="44" t="s">
        <v>28</v>
      </c>
      <c r="I4" s="47" t="s">
        <v>29</v>
      </c>
      <c r="J4" s="47" t="s">
        <v>30</v>
      </c>
      <c r="K4" s="48" t="s">
        <v>31</v>
      </c>
      <c r="L4" s="44" t="str">
        <f>Detail!X4</f>
        <v xml:space="preserve"> Annualized $ Per Kg GHG Eliminated</v>
      </c>
      <c r="M4" s="48" t="str">
        <f>Detail!Y4</f>
        <v>CRP Cost Effectiveness Score</v>
      </c>
      <c r="N4" s="50" t="s">
        <v>356</v>
      </c>
      <c r="O4" s="49" t="s">
        <v>357</v>
      </c>
      <c r="P4" s="51" t="s">
        <v>358</v>
      </c>
      <c r="Q4" s="86" t="s">
        <v>359</v>
      </c>
      <c r="R4" s="86" t="s">
        <v>360</v>
      </c>
    </row>
    <row r="5" spans="1:37" ht="26.4" x14ac:dyDescent="0.3">
      <c r="A5" s="213" t="str">
        <f>Detail!C5</f>
        <v>Other</v>
      </c>
      <c r="B5" s="214" t="str">
        <f>Detail!G5</f>
        <v>13-23-0007</v>
      </c>
      <c r="C5" s="215" t="str">
        <f>Detail!H5</f>
        <v>IDOT D1</v>
      </c>
      <c r="D5" s="215" t="str">
        <f>Detail!I5</f>
        <v xml:space="preserve">Various - Various Locations (Centracs 30) </v>
      </c>
      <c r="E5" s="216">
        <f>Detail!K5</f>
        <v>1047600</v>
      </c>
      <c r="F5" s="217">
        <f>Detail!L5</f>
        <v>698164</v>
      </c>
      <c r="G5" s="218">
        <f>Detail!R5</f>
        <v>698164</v>
      </c>
      <c r="H5" s="219">
        <f>IF(Detail!T5="","",Detail!T5)</f>
        <v>1209</v>
      </c>
      <c r="I5" s="219" t="str">
        <f>IF(Detail!U5="","",Detail!U5)</f>
        <v/>
      </c>
      <c r="J5" s="219" t="str">
        <f>IF(Detail!V5="","",Detail!V5)</f>
        <v/>
      </c>
      <c r="K5" s="244">
        <f>IF(Detail!W5="","",Detail!W5)</f>
        <v>67.979958085891525</v>
      </c>
      <c r="L5" s="219">
        <f>IF(Detail!X5="","",Detail!X5)</f>
        <v>0.3573534665183522</v>
      </c>
      <c r="M5" s="244">
        <f>IF(Detail!Y5="","",Detail!Y5)</f>
        <v>49.246361321961288</v>
      </c>
      <c r="N5" s="220">
        <f>Detail!AN5-Detail!AL5-Detail!AM5</f>
        <v>0</v>
      </c>
      <c r="O5" s="220">
        <f>Detail!AL5</f>
        <v>6</v>
      </c>
      <c r="P5" s="220">
        <f>Detail!AM5</f>
        <v>5</v>
      </c>
      <c r="Q5" s="221">
        <f>Detail!AQ5</f>
        <v>78.979958085891525</v>
      </c>
      <c r="R5" s="222">
        <f>Detail!AR5</f>
        <v>60.246361321961288</v>
      </c>
    </row>
    <row r="6" spans="1:37" ht="26.4" x14ac:dyDescent="0.3">
      <c r="A6" s="223" t="str">
        <f>Detail!C6</f>
        <v>Signal Interconnect</v>
      </c>
      <c r="B6" s="224" t="str">
        <f>Detail!G6</f>
        <v>10-23-0018</v>
      </c>
      <c r="C6" s="225" t="str">
        <f>Detail!H6</f>
        <v>IDOT D1</v>
      </c>
      <c r="D6" s="225" t="str">
        <f>Detail!I6</f>
        <v xml:space="preserve">IL 120 Belvidere St - Knight Ave/Ruth Wilcox Ave to IL-131 (Green Bay Rd) </v>
      </c>
      <c r="E6" s="226">
        <f>Detail!K6</f>
        <v>222000</v>
      </c>
      <c r="F6" s="227">
        <f>Detail!L6</f>
        <v>148000</v>
      </c>
      <c r="G6" s="228">
        <f>Detail!R6</f>
        <v>148000</v>
      </c>
      <c r="H6" s="229">
        <f>IF(Detail!T6="","",Detail!T6)</f>
        <v>1323</v>
      </c>
      <c r="I6" s="229" t="str">
        <f>IF(Detail!U6="","",Detail!U6)</f>
        <v/>
      </c>
      <c r="J6" s="229" t="str">
        <f>IF(Detail!V6="","",Detail!V6)</f>
        <v/>
      </c>
      <c r="K6" s="245">
        <f>IF(Detail!W6="","",Detail!W6)</f>
        <v>41.840180654839429</v>
      </c>
      <c r="L6" s="229">
        <f>IF(Detail!X6="","",Detail!X6)</f>
        <v>0.32944145054265939</v>
      </c>
      <c r="M6" s="245">
        <f>IF(Detail!Y6="","",Detail!Y6)</f>
        <v>49.304815007779503</v>
      </c>
      <c r="N6" s="230">
        <f>Detail!AN6-Detail!AL6-Detail!AM6</f>
        <v>14</v>
      </c>
      <c r="O6" s="230">
        <f>Detail!AL6</f>
        <v>6</v>
      </c>
      <c r="P6" s="230">
        <f>Detail!AM6</f>
        <v>10</v>
      </c>
      <c r="Q6" s="231">
        <f>Detail!AQ6</f>
        <v>71.840180654839429</v>
      </c>
      <c r="R6" s="232">
        <f>Detail!AR6</f>
        <v>79.304815007779496</v>
      </c>
    </row>
    <row r="7" spans="1:37" ht="39.6" x14ac:dyDescent="0.3">
      <c r="A7" s="223" t="str">
        <f>Detail!C7</f>
        <v>Bike Facility</v>
      </c>
      <c r="B7" s="224" t="str">
        <f>Detail!G7</f>
        <v>04-23-0005</v>
      </c>
      <c r="C7" s="225" t="str">
        <f>Detail!H7</f>
        <v>FPD of Cook Co</v>
      </c>
      <c r="D7" s="225" t="str">
        <f>Detail!I7</f>
        <v>Des Plaines River Trail Reconstruction</v>
      </c>
      <c r="E7" s="226">
        <f>Detail!K7</f>
        <v>30032575</v>
      </c>
      <c r="F7" s="227">
        <f>Detail!L7</f>
        <v>9919200</v>
      </c>
      <c r="G7" s="228">
        <f>Detail!R7</f>
        <v>0</v>
      </c>
      <c r="H7" s="229">
        <f>IF(Detail!T7="","",Detail!T7)</f>
        <v>4668</v>
      </c>
      <c r="I7" s="229" t="str">
        <f>IF(Detail!U7="","",Detail!U7)</f>
        <v/>
      </c>
      <c r="J7" s="229" t="str">
        <f>IF(Detail!V7="","",Detail!V7)</f>
        <v/>
      </c>
      <c r="K7" s="245">
        <f>IF(Detail!W7="","",Detail!W7)</f>
        <v>26.666081839314913</v>
      </c>
      <c r="L7" s="229">
        <f>IF(Detail!X7="","",Detail!X7)</f>
        <v>22.596279282372727</v>
      </c>
      <c r="M7" s="245">
        <f>IF(Detail!Y7="","",Detail!Y7)</f>
        <v>19.138100447400738</v>
      </c>
      <c r="N7" s="230">
        <f>Detail!AN7-Detail!AL7-Detail!AM7</f>
        <v>22</v>
      </c>
      <c r="O7" s="230">
        <f>Detail!AL7</f>
        <v>8</v>
      </c>
      <c r="P7" s="230">
        <f>Detail!AM7</f>
        <v>10</v>
      </c>
      <c r="Q7" s="231">
        <f>Detail!AQ7</f>
        <v>66.666081839314913</v>
      </c>
      <c r="R7" s="232">
        <f>Detail!AR7</f>
        <v>59.138100447400738</v>
      </c>
    </row>
    <row r="8" spans="1:37" ht="26.4" x14ac:dyDescent="0.3">
      <c r="A8" s="223" t="str">
        <f>Detail!C8</f>
        <v>Signal Interconnect</v>
      </c>
      <c r="B8" s="224" t="str">
        <f>Detail!G8</f>
        <v>09-23-0015</v>
      </c>
      <c r="C8" s="225" t="str">
        <f>Detail!H8</f>
        <v>IDOT D1</v>
      </c>
      <c r="D8" s="225" t="str">
        <f>Detail!I8</f>
        <v>Ill 25 Elgin Rd - Longmeadow Pkwy to Helm Rd</v>
      </c>
      <c r="E8" s="226">
        <f>Detail!K8</f>
        <v>162000</v>
      </c>
      <c r="F8" s="227">
        <f>Detail!L8</f>
        <v>108000</v>
      </c>
      <c r="G8" s="228">
        <f>Detail!R8</f>
        <v>108000</v>
      </c>
      <c r="H8" s="229">
        <f>IF(Detail!T8="","",Detail!T8)</f>
        <v>1140</v>
      </c>
      <c r="I8" s="229" t="str">
        <f>IF(Detail!U8="","",Detail!U8)</f>
        <v/>
      </c>
      <c r="J8" s="229" t="str">
        <f>IF(Detail!V8="","",Detail!V8)</f>
        <v/>
      </c>
      <c r="K8" s="245">
        <f>IF(Detail!W8="","",Detail!W8)</f>
        <v>42.88411149352595</v>
      </c>
      <c r="L8" s="229">
        <f>IF(Detail!X8="","",Detail!X8)</f>
        <v>0.45312789632341965</v>
      </c>
      <c r="M8" s="245">
        <f>IF(Detail!Y8="","",Detail!Y8)</f>
        <v>49.046315689896929</v>
      </c>
      <c r="N8" s="230">
        <f>Detail!AN8-Detail!AL8-Detail!AM8</f>
        <v>14</v>
      </c>
      <c r="O8" s="230">
        <f>Detail!AL8</f>
        <v>4</v>
      </c>
      <c r="P8" s="230">
        <f>Detail!AM8</f>
        <v>5</v>
      </c>
      <c r="Q8" s="231">
        <f>Detail!AQ8</f>
        <v>65.88411149352595</v>
      </c>
      <c r="R8" s="232">
        <f>Detail!AR8</f>
        <v>72.046315689896929</v>
      </c>
    </row>
    <row r="9" spans="1:37" ht="25.95" customHeight="1" x14ac:dyDescent="0.3">
      <c r="A9" s="223" t="str">
        <f>Detail!C9</f>
        <v>Signal Interconnect</v>
      </c>
      <c r="B9" s="224" t="str">
        <f>Detail!G9</f>
        <v>07-23-0022</v>
      </c>
      <c r="C9" s="225" t="str">
        <f>Detail!H9</f>
        <v>IDOT D1</v>
      </c>
      <c r="D9" s="225" t="str">
        <f>Detail!I9</f>
        <v>US 30 211th St - Matteson Ave to Brookwood Dr</v>
      </c>
      <c r="E9" s="226">
        <f>Detail!K9</f>
        <v>222000</v>
      </c>
      <c r="F9" s="227">
        <f>Detail!L9</f>
        <v>148000</v>
      </c>
      <c r="G9" s="228">
        <f>Detail!R9</f>
        <v>148000</v>
      </c>
      <c r="H9" s="229">
        <f>IF(Detail!T9="","",Detail!T9)</f>
        <v>893</v>
      </c>
      <c r="I9" s="229" t="str">
        <f>IF(Detail!U9="","",Detail!U9)</f>
        <v/>
      </c>
      <c r="J9" s="229" t="str">
        <f>IF(Detail!V9="","",Detail!V9)</f>
        <v/>
      </c>
      <c r="K9" s="245">
        <f>IF(Detail!W9="","",Detail!W9)</f>
        <v>44.334555696707049</v>
      </c>
      <c r="L9" s="229">
        <f>IF(Detail!X9="","",Detail!X9)</f>
        <v>0.35487348623863502</v>
      </c>
      <c r="M9" s="245">
        <f>IF(Detail!Y9="","",Detail!Y9)</f>
        <v>49.25155212071877</v>
      </c>
      <c r="N9" s="230">
        <f>Detail!AN9-Detail!AL9-Detail!AM9</f>
        <v>14</v>
      </c>
      <c r="O9" s="230">
        <f>Detail!AL9</f>
        <v>6</v>
      </c>
      <c r="P9" s="230">
        <f>Detail!AM9</f>
        <v>1</v>
      </c>
      <c r="Q9" s="231">
        <f>Detail!AQ9</f>
        <v>65.334555696707042</v>
      </c>
      <c r="R9" s="232">
        <f>Detail!AR9</f>
        <v>70.25155212071877</v>
      </c>
    </row>
    <row r="10" spans="1:37" ht="39.6" x14ac:dyDescent="0.3">
      <c r="A10" s="223" t="str">
        <f>Detail!C10</f>
        <v>Signal Interconnect</v>
      </c>
      <c r="B10" s="224" t="str">
        <f>Detail!G10</f>
        <v>02-23-0007</v>
      </c>
      <c r="C10" s="225" t="str">
        <f>Detail!H10</f>
        <v>IDOT D1</v>
      </c>
      <c r="D10" s="225" t="str">
        <f>Detail!I10</f>
        <v>Ill 21 Milwaukee Ave - Sanders Rd to Euclid Ave (Centracs)</v>
      </c>
      <c r="E10" s="226">
        <f>Detail!K10</f>
        <v>180000</v>
      </c>
      <c r="F10" s="227">
        <f>Detail!L10</f>
        <v>120000</v>
      </c>
      <c r="G10" s="228">
        <f>Detail!R10</f>
        <v>120000</v>
      </c>
      <c r="H10" s="229">
        <f>IF(Detail!T10="","",Detail!T10)</f>
        <v>1897</v>
      </c>
      <c r="I10" s="229" t="str">
        <f>IF(Detail!U10="","",Detail!U10)</f>
        <v/>
      </c>
      <c r="J10" s="229" t="str">
        <f>IF(Detail!V10="","",Detail!V10)</f>
        <v/>
      </c>
      <c r="K10" s="245">
        <f>IF(Detail!W10="","",Detail!W10)</f>
        <v>38.727798916010244</v>
      </c>
      <c r="L10" s="229">
        <f>IF(Detail!X10="","",Detail!X10)</f>
        <v>0.47234589288128426</v>
      </c>
      <c r="M10" s="245">
        <f>IF(Detail!Y10="","",Detail!Y10)</f>
        <v>49.006272738101394</v>
      </c>
      <c r="N10" s="230">
        <f>Detail!AN10-Detail!AL10-Detail!AM10</f>
        <v>14</v>
      </c>
      <c r="O10" s="230">
        <f>Detail!AL10</f>
        <v>2</v>
      </c>
      <c r="P10" s="230">
        <f>Detail!AM10</f>
        <v>10</v>
      </c>
      <c r="Q10" s="231">
        <f>Detail!AQ10</f>
        <v>64.727798916010244</v>
      </c>
      <c r="R10" s="232">
        <f>Detail!AR10</f>
        <v>75.006272738101387</v>
      </c>
    </row>
    <row r="11" spans="1:37" ht="26.4" x14ac:dyDescent="0.3">
      <c r="A11" s="223" t="str">
        <f>Detail!C11</f>
        <v>Direct Emissions Reduction</v>
      </c>
      <c r="B11" s="224" t="str">
        <f>Detail!G11</f>
        <v>16-23-0010</v>
      </c>
      <c r="C11" s="225" t="str">
        <f>Detail!H11</f>
        <v>CTA</v>
      </c>
      <c r="D11" s="225" t="str">
        <f>Detail!I11</f>
        <v>CTA Electric Bus Program - Purchase up to 40 Electric Buses and up to 5 Chargers</v>
      </c>
      <c r="E11" s="226">
        <f>Detail!K11</f>
        <v>68107815</v>
      </c>
      <c r="F11" s="227">
        <f>Detail!L11</f>
        <v>68107815</v>
      </c>
      <c r="G11" s="228">
        <f>Detail!R11</f>
        <v>68107815</v>
      </c>
      <c r="H11" s="229">
        <f>IF(Detail!T11="","",Detail!T11)</f>
        <v>1695.9636734639853</v>
      </c>
      <c r="I11" s="229">
        <f>IF(Detail!U11="","",Detail!U11)</f>
        <v>3012</v>
      </c>
      <c r="J11" s="229">
        <f>IF(Detail!V11="","",Detail!V11)</f>
        <v>157</v>
      </c>
      <c r="K11" s="245">
        <f>IF(Detail!W11="","",Detail!W11)</f>
        <v>19.499441514318491</v>
      </c>
      <c r="L11" s="229">
        <f>IF(Detail!X11="","",Detail!X11)</f>
        <v>3.5365635945260423</v>
      </c>
      <c r="M11" s="245">
        <f>IF(Detail!Y11="","",Detail!Y11)</f>
        <v>43.022320080447294</v>
      </c>
      <c r="N11" s="230">
        <f>Detail!AN11-Detail!AL11-Detail!AM11</f>
        <v>25</v>
      </c>
      <c r="O11" s="230">
        <f>Detail!AL11</f>
        <v>10</v>
      </c>
      <c r="P11" s="230">
        <f>Detail!AM11</f>
        <v>10</v>
      </c>
      <c r="Q11" s="231">
        <f>Detail!AQ11</f>
        <v>64.499441514318491</v>
      </c>
      <c r="R11" s="232">
        <f>Detail!AR11</f>
        <v>88.022320080447287</v>
      </c>
    </row>
    <row r="12" spans="1:37" ht="26.4" x14ac:dyDescent="0.3">
      <c r="A12" s="223" t="str">
        <f>Detail!C12</f>
        <v>Signal Interconnect</v>
      </c>
      <c r="B12" s="224" t="str">
        <f>Detail!G12</f>
        <v>01-23-0016</v>
      </c>
      <c r="C12" s="225" t="str">
        <f>Detail!H12</f>
        <v>IDOT D1</v>
      </c>
      <c r="D12" s="225" t="str">
        <f>Detail!I12</f>
        <v>Touhy Ave From IL 43 to I-94</v>
      </c>
      <c r="E12" s="226">
        <f>Detail!K12</f>
        <v>1590000</v>
      </c>
      <c r="F12" s="227">
        <f>Detail!L12</f>
        <v>1060000</v>
      </c>
      <c r="G12" s="228">
        <f>Detail!R12</f>
        <v>1060000</v>
      </c>
      <c r="H12" s="229">
        <f>IF(Detail!T12="","",Detail!T12)</f>
        <v>860</v>
      </c>
      <c r="I12" s="229" t="str">
        <f>IF(Detail!U12="","",Detail!U12)</f>
        <v/>
      </c>
      <c r="J12" s="229" t="str">
        <f>IF(Detail!V12="","",Detail!V12)</f>
        <v/>
      </c>
      <c r="K12" s="245">
        <f>IF(Detail!W12="","",Detail!W12)</f>
        <v>44.532018970882078</v>
      </c>
      <c r="L12" s="229">
        <f>IF(Detail!X12="","",Detail!X12)</f>
        <v>0.2140734217676829</v>
      </c>
      <c r="M12" s="245">
        <f>IF(Detail!Y12="","",Detail!Y12)</f>
        <v>49.547157112006197</v>
      </c>
      <c r="N12" s="230">
        <f>Detail!AN12-Detail!AL12-Detail!AM12</f>
        <v>14</v>
      </c>
      <c r="O12" s="230">
        <f>Detail!AL12</f>
        <v>2</v>
      </c>
      <c r="P12" s="230">
        <f>Detail!AM12</f>
        <v>1</v>
      </c>
      <c r="Q12" s="231">
        <f>Detail!AQ12</f>
        <v>61.532018970882078</v>
      </c>
      <c r="R12" s="232">
        <f>Detail!AR12</f>
        <v>66.547157112006204</v>
      </c>
    </row>
    <row r="13" spans="1:37" ht="40.200000000000003" customHeight="1" x14ac:dyDescent="0.3">
      <c r="A13" s="223" t="str">
        <f>Detail!C13</f>
        <v>Signal Interconnect</v>
      </c>
      <c r="B13" s="224" t="str">
        <f>Detail!G13</f>
        <v>15-23-0012</v>
      </c>
      <c r="C13" s="225" t="str">
        <f>Detail!H13</f>
        <v>IDOT D1</v>
      </c>
      <c r="D13" s="225" t="str">
        <f>Detail!I13</f>
        <v>1) Grand Ave - Northwest Ave to Wolf Rd, 2) Wolf Rd - Grand Ave to Diversey Ave</v>
      </c>
      <c r="E13" s="226">
        <f>Detail!K13</f>
        <v>480000</v>
      </c>
      <c r="F13" s="227">
        <f>Detail!L13</f>
        <v>320000</v>
      </c>
      <c r="G13" s="228">
        <f>Detail!R13</f>
        <v>320000</v>
      </c>
      <c r="H13" s="229">
        <f>IF(Detail!T13="","",Detail!T13)</f>
        <v>1761</v>
      </c>
      <c r="I13" s="229" t="str">
        <f>IF(Detail!U13="","",Detail!U13)</f>
        <v/>
      </c>
      <c r="J13" s="229" t="str">
        <f>IF(Detail!V13="","",Detail!V13)</f>
        <v/>
      </c>
      <c r="K13" s="245">
        <f>IF(Detail!W13="","",Detail!W13)</f>
        <v>39.443628227262224</v>
      </c>
      <c r="L13" s="229">
        <f>IF(Detail!X13="","",Detail!X13)</f>
        <v>0.43853475113226209</v>
      </c>
      <c r="M13" s="245">
        <f>IF(Detail!Y13="","",Detail!Y13)</f>
        <v>49.076744075148781</v>
      </c>
      <c r="N13" s="230">
        <f>Detail!AN13-Detail!AL13-Detail!AM13</f>
        <v>10</v>
      </c>
      <c r="O13" s="230">
        <f>Detail!AL13</f>
        <v>2</v>
      </c>
      <c r="P13" s="230">
        <f>Detail!AM13</f>
        <v>10</v>
      </c>
      <c r="Q13" s="231">
        <f>Detail!AQ13</f>
        <v>61.443628227262224</v>
      </c>
      <c r="R13" s="232">
        <f>Detail!AR13</f>
        <v>71.076744075148781</v>
      </c>
    </row>
    <row r="14" spans="1:37" ht="26.4" x14ac:dyDescent="0.3">
      <c r="A14" s="223" t="str">
        <f>Detail!C14</f>
        <v>Bike Facility</v>
      </c>
      <c r="B14" s="224" t="str">
        <f>Detail!G14</f>
        <v>07-23-0005</v>
      </c>
      <c r="C14" s="225" t="str">
        <f>Detail!H14</f>
        <v>Midlothian</v>
      </c>
      <c r="D14" s="225" t="str">
        <f>Detail!I14</f>
        <v xml:space="preserve">Natalie Creek Trail </v>
      </c>
      <c r="E14" s="226">
        <f>Detail!K14</f>
        <v>30221000</v>
      </c>
      <c r="F14" s="227">
        <f>Detail!L14</f>
        <v>28751000</v>
      </c>
      <c r="G14" s="228">
        <f>Detail!R14</f>
        <v>0</v>
      </c>
      <c r="H14" s="229">
        <f>IF(Detail!T14="","",Detail!T14)</f>
        <v>7835</v>
      </c>
      <c r="I14" s="229" t="str">
        <f>IF(Detail!U14="","",Detail!U14)</f>
        <v/>
      </c>
      <c r="J14" s="229" t="str">
        <f>IF(Detail!V14="","",Detail!V14)</f>
        <v/>
      </c>
      <c r="K14" s="245">
        <f>IF(Detail!W14="","",Detail!W14)</f>
        <v>17.407455822006408</v>
      </c>
      <c r="L14" s="229">
        <f>IF(Detail!X14="","",Detail!X14)</f>
        <v>42.979661571937086</v>
      </c>
      <c r="M14" s="245">
        <f>IF(Detail!Y14="","",Detail!Y14)</f>
        <v>8.0477084686004918</v>
      </c>
      <c r="N14" s="230">
        <f>Detail!AN14-Detail!AL14-Detail!AM14</f>
        <v>24</v>
      </c>
      <c r="O14" s="230">
        <f>Detail!AL14</f>
        <v>10</v>
      </c>
      <c r="P14" s="230">
        <f>Detail!AM14</f>
        <v>10</v>
      </c>
      <c r="Q14" s="231">
        <f>Detail!AQ14</f>
        <v>61.407455822006412</v>
      </c>
      <c r="R14" s="232">
        <f>Detail!AR14</f>
        <v>52.04770846860049</v>
      </c>
    </row>
    <row r="15" spans="1:37" ht="26.4" x14ac:dyDescent="0.3">
      <c r="A15" s="223" t="str">
        <f>Detail!C15</f>
        <v>Other</v>
      </c>
      <c r="B15" s="224" t="str">
        <f>Detail!G15</f>
        <v>13-23-0006</v>
      </c>
      <c r="C15" s="225" t="str">
        <f>Detail!H15</f>
        <v>IDOT D1</v>
      </c>
      <c r="D15" s="225" t="str">
        <f>Detail!I15</f>
        <v>Various - Various Locations (Centracs 4)</v>
      </c>
      <c r="E15" s="226">
        <f>Detail!K15</f>
        <v>5892000</v>
      </c>
      <c r="F15" s="227">
        <f>Detail!L15</f>
        <v>3928000</v>
      </c>
      <c r="G15" s="228">
        <f>Detail!R15</f>
        <v>3928000</v>
      </c>
      <c r="H15" s="229">
        <f>IF(Detail!T15="","",Detail!T15)</f>
        <v>3108</v>
      </c>
      <c r="I15" s="229" t="str">
        <f>IF(Detail!U15="","",Detail!U15)</f>
        <v/>
      </c>
      <c r="J15" s="229" t="str">
        <f>IF(Detail!V15="","",Detail!V15)</f>
        <v/>
      </c>
      <c r="K15" s="245">
        <f>IF(Detail!W15="","",Detail!W15)</f>
        <v>52.640103148812692</v>
      </c>
      <c r="L15" s="229">
        <f>IF(Detail!X15="","",Detail!X15)</f>
        <v>0.97278316805178622</v>
      </c>
      <c r="M15" s="245">
        <f>IF(Detail!Y15="","",Detail!Y15)</f>
        <v>47.974984594854881</v>
      </c>
      <c r="N15" s="230">
        <f>Detail!AN15-Detail!AL15-Detail!AM15</f>
        <v>0</v>
      </c>
      <c r="O15" s="230">
        <f>Detail!AL15</f>
        <v>2</v>
      </c>
      <c r="P15" s="230">
        <f>Detail!AM15</f>
        <v>5</v>
      </c>
      <c r="Q15" s="231">
        <f>Detail!AQ15</f>
        <v>59.640103148812692</v>
      </c>
      <c r="R15" s="232">
        <f>Detail!AR15</f>
        <v>54.974984594854881</v>
      </c>
    </row>
    <row r="16" spans="1:37" ht="39.6" x14ac:dyDescent="0.3">
      <c r="A16" s="223" t="str">
        <f>Detail!C16</f>
        <v>Signal Interconnect</v>
      </c>
      <c r="B16" s="224" t="str">
        <f>Detail!G16</f>
        <v>04-23-0008</v>
      </c>
      <c r="C16" s="225" t="str">
        <f>Detail!H16</f>
        <v>IDOT D1</v>
      </c>
      <c r="D16" s="225" t="str">
        <f>Detail!I16</f>
        <v>25th Ave - Armitage Ave to Ill 64 (North Ave) - (Centracs Econ 100)</v>
      </c>
      <c r="E16" s="226">
        <f>Detail!K16</f>
        <v>210000</v>
      </c>
      <c r="F16" s="227">
        <f>Detail!L16</f>
        <v>140000</v>
      </c>
      <c r="G16" s="228">
        <f>Detail!R16</f>
        <v>140000</v>
      </c>
      <c r="H16" s="229">
        <f>IF(Detail!T16="","",Detail!T16)</f>
        <v>1756</v>
      </c>
      <c r="I16" s="229" t="str">
        <f>IF(Detail!U16="","",Detail!U16)</f>
        <v/>
      </c>
      <c r="J16" s="229" t="str">
        <f>IF(Detail!V16="","",Detail!V16)</f>
        <v/>
      </c>
      <c r="K16" s="245">
        <f>IF(Detail!W16="","",Detail!W16)</f>
        <v>39.470196159011977</v>
      </c>
      <c r="L16" s="229">
        <f>IF(Detail!X16="","",Detail!X16)</f>
        <v>0.43726696324063302</v>
      </c>
      <c r="M16" s="245">
        <f>IF(Detail!Y16="","",Detail!Y16)</f>
        <v>49.079388449719609</v>
      </c>
      <c r="N16" s="230">
        <f>Detail!AN16-Detail!AL16-Detail!AM16</f>
        <v>6</v>
      </c>
      <c r="O16" s="230">
        <f>Detail!AL16</f>
        <v>4</v>
      </c>
      <c r="P16" s="230">
        <f>Detail!AM16</f>
        <v>10</v>
      </c>
      <c r="Q16" s="231">
        <f>Detail!AQ16</f>
        <v>59.470196159011977</v>
      </c>
      <c r="R16" s="232">
        <f>Detail!AR16</f>
        <v>69.079388449719602</v>
      </c>
    </row>
    <row r="17" spans="1:18" ht="26.4" x14ac:dyDescent="0.3">
      <c r="A17" s="223" t="str">
        <f>Detail!C17</f>
        <v>Signal Interconnect</v>
      </c>
      <c r="B17" s="224" t="str">
        <f>Detail!G17</f>
        <v>02-23-0006</v>
      </c>
      <c r="C17" s="225" t="str">
        <f>Detail!H17</f>
        <v>IDOT D1</v>
      </c>
      <c r="D17" s="225" t="str">
        <f>Detail!I17</f>
        <v>US 14 Dempster St - Ill 21 (Milwaukee Ave) to Ozark Ave</v>
      </c>
      <c r="E17" s="226">
        <f>Detail!K17</f>
        <v>198000</v>
      </c>
      <c r="F17" s="227">
        <f>Detail!L17</f>
        <v>132000</v>
      </c>
      <c r="G17" s="228">
        <f>Detail!R17</f>
        <v>132000</v>
      </c>
      <c r="H17" s="229">
        <f>IF(Detail!T17="","",Detail!T17)</f>
        <v>894</v>
      </c>
      <c r="I17" s="229" t="str">
        <f>IF(Detail!U17="","",Detail!U17)</f>
        <v/>
      </c>
      <c r="J17" s="229" t="str">
        <f>IF(Detail!V17="","",Detail!V17)</f>
        <v/>
      </c>
      <c r="K17" s="245">
        <f>IF(Detail!W17="","",Detail!W17)</f>
        <v>44.328585649274274</v>
      </c>
      <c r="L17" s="229">
        <f>IF(Detail!X17="","",Detail!X17)</f>
        <v>0.22271623112547342</v>
      </c>
      <c r="M17" s="245">
        <f>IF(Detail!Y17="","",Detail!Y17)</f>
        <v>49.528960822227461</v>
      </c>
      <c r="N17" s="230">
        <f>Detail!AN17-Detail!AL17-Detail!AM17</f>
        <v>12</v>
      </c>
      <c r="O17" s="230">
        <f>Detail!AL17</f>
        <v>2</v>
      </c>
      <c r="P17" s="230">
        <f>Detail!AM17</f>
        <v>1</v>
      </c>
      <c r="Q17" s="231">
        <f>Detail!AQ17</f>
        <v>59.328585649274274</v>
      </c>
      <c r="R17" s="232">
        <f>Detail!AR17</f>
        <v>64.528960822227461</v>
      </c>
    </row>
    <row r="18" spans="1:18" ht="26.4" x14ac:dyDescent="0.3">
      <c r="A18" s="223" t="str">
        <f>Detail!C18</f>
        <v>Signal Interconnect</v>
      </c>
      <c r="B18" s="224" t="str">
        <f>Detail!G18</f>
        <v>09-23-0017</v>
      </c>
      <c r="C18" s="225" t="str">
        <f>Detail!H18</f>
        <v>IDOT D1</v>
      </c>
      <c r="D18" s="225" t="str">
        <f>Detail!I18</f>
        <v>Ill 25 - Golfview Rd to Ill 72 (Higgins Rd)</v>
      </c>
      <c r="E18" s="226">
        <f>Detail!K18</f>
        <v>510000</v>
      </c>
      <c r="F18" s="227">
        <f>Detail!L18</f>
        <v>340000</v>
      </c>
      <c r="G18" s="228">
        <f>Detail!R18</f>
        <v>340000</v>
      </c>
      <c r="H18" s="229">
        <f>IF(Detail!T18="","",Detail!T18)</f>
        <v>2008</v>
      </c>
      <c r="I18" s="229" t="str">
        <f>IF(Detail!U18="","",Detail!U18)</f>
        <v/>
      </c>
      <c r="J18" s="229" t="str">
        <f>IF(Detail!V18="","",Detail!V18)</f>
        <v/>
      </c>
      <c r="K18" s="245">
        <f>IF(Detail!W18="","",Detail!W18)</f>
        <v>38.153195042230614</v>
      </c>
      <c r="L18" s="229">
        <f>IF(Detail!X18="","",Detail!X18)</f>
        <v>0.79846474738821549</v>
      </c>
      <c r="M18" s="245">
        <f>IF(Detail!Y18="","",Detail!Y18)</f>
        <v>48.331728689035288</v>
      </c>
      <c r="N18" s="230">
        <f>Detail!AN18-Detail!AL18-Detail!AM18</f>
        <v>12</v>
      </c>
      <c r="O18" s="230">
        <f>Detail!AL18</f>
        <v>4</v>
      </c>
      <c r="P18" s="230">
        <f>Detail!AM18</f>
        <v>5</v>
      </c>
      <c r="Q18" s="231">
        <f>Detail!AQ18</f>
        <v>59.153195042230614</v>
      </c>
      <c r="R18" s="232">
        <f>Detail!AR18</f>
        <v>69.331728689035288</v>
      </c>
    </row>
    <row r="19" spans="1:18" ht="26.4" x14ac:dyDescent="0.3">
      <c r="A19" s="223" t="str">
        <f>Detail!C19</f>
        <v>Transit Facility Improvement</v>
      </c>
      <c r="B19" s="224" t="str">
        <f>Detail!G19</f>
        <v>17-23-0001</v>
      </c>
      <c r="C19" s="225" t="str">
        <f>Detail!H19</f>
        <v>Pace</v>
      </c>
      <c r="D19" s="225" t="str">
        <f>Detail!I19</f>
        <v>Pulse Halsted Line</v>
      </c>
      <c r="E19" s="226">
        <f>Detail!K19</f>
        <v>35816830</v>
      </c>
      <c r="F19" s="227">
        <f>Detail!L19</f>
        <v>32137334</v>
      </c>
      <c r="G19" s="249">
        <f>Detail!R19</f>
        <v>12137334</v>
      </c>
      <c r="H19" s="229">
        <f>IF(Detail!T19="","",Detail!T19)</f>
        <v>7257</v>
      </c>
      <c r="I19" s="229" t="str">
        <f>IF(Detail!U19="","",Detail!U19)</f>
        <v/>
      </c>
      <c r="J19" s="229" t="str">
        <f>IF(Detail!V19="","",Detail!V19)</f>
        <v/>
      </c>
      <c r="K19" s="245">
        <f>IF(Detail!W19="","",Detail!W19)</f>
        <v>18.816549202798058</v>
      </c>
      <c r="L19" s="229">
        <f>IF(Detail!X19="","",Detail!X19)</f>
        <v>1.413655507496822</v>
      </c>
      <c r="M19" s="245">
        <f>IF(Detail!Y19="","",Detail!Y19)</f>
        <v>47.084442865207684</v>
      </c>
      <c r="N19" s="230">
        <f>Detail!AN19-Detail!AL19-Detail!AM19</f>
        <v>22</v>
      </c>
      <c r="O19" s="230">
        <f>Detail!AL19</f>
        <v>8</v>
      </c>
      <c r="P19" s="230">
        <f>Detail!AM19</f>
        <v>10</v>
      </c>
      <c r="Q19" s="231">
        <f>Detail!AQ19</f>
        <v>58.816549202798058</v>
      </c>
      <c r="R19" s="232">
        <f>Detail!AR19</f>
        <v>87.084442865207677</v>
      </c>
    </row>
    <row r="20" spans="1:18" ht="26.4" x14ac:dyDescent="0.3">
      <c r="A20" s="223" t="str">
        <f>Detail!C20</f>
        <v>Signal Interconnect</v>
      </c>
      <c r="B20" s="224" t="str">
        <f>Detail!G20</f>
        <v>10-23-0019</v>
      </c>
      <c r="C20" s="225" t="str">
        <f>Detail!H20</f>
        <v>IDOT D1</v>
      </c>
      <c r="D20" s="225" t="str">
        <f>Detail!I20</f>
        <v>Ill 120 Belvidere Rd - US 45 (Lake St) to Mill St</v>
      </c>
      <c r="E20" s="226">
        <f>Detail!K20</f>
        <v>402000</v>
      </c>
      <c r="F20" s="227">
        <f>Detail!L20</f>
        <v>268000</v>
      </c>
      <c r="G20" s="228">
        <f>Detail!R20</f>
        <v>268000</v>
      </c>
      <c r="H20" s="229">
        <f>IF(Detail!T20="","",Detail!T20)</f>
        <v>1350</v>
      </c>
      <c r="I20" s="229" t="str">
        <f>IF(Detail!U20="","",Detail!U20)</f>
        <v/>
      </c>
      <c r="J20" s="229" t="str">
        <f>IF(Detail!V20="","",Detail!V20)</f>
        <v/>
      </c>
      <c r="K20" s="245">
        <f>IF(Detail!W20="","",Detail!W20)</f>
        <v>41.688324407847233</v>
      </c>
      <c r="L20" s="229">
        <f>IF(Detail!X20="","",Detail!X20)</f>
        <v>0.33620658809253634</v>
      </c>
      <c r="M20" s="245">
        <f>IF(Detail!Y20="","",Detail!Y20)</f>
        <v>49.290641006665368</v>
      </c>
      <c r="N20" s="230">
        <f>Detail!AN20-Detail!AL20-Detail!AM20</f>
        <v>14</v>
      </c>
      <c r="O20" s="230">
        <f>Detail!AL20</f>
        <v>2</v>
      </c>
      <c r="P20" s="230">
        <f>Detail!AM20</f>
        <v>1</v>
      </c>
      <c r="Q20" s="231">
        <f>Detail!AQ20</f>
        <v>58.688324407847233</v>
      </c>
      <c r="R20" s="232">
        <f>Detail!AR20</f>
        <v>66.290641006665368</v>
      </c>
    </row>
    <row r="21" spans="1:18" ht="26.4" x14ac:dyDescent="0.3">
      <c r="A21" s="223" t="str">
        <f>Detail!C21</f>
        <v>Signal Interconnect</v>
      </c>
      <c r="B21" s="224" t="str">
        <f>Detail!G21</f>
        <v>09-23-0016</v>
      </c>
      <c r="C21" s="225" t="str">
        <f>Detail!H21</f>
        <v>IDOT D1</v>
      </c>
      <c r="D21" s="225" t="str">
        <f>Detail!I21</f>
        <v>Ill 62 Algonquin Rd - Ill 25 to Longmeadow Pkwy</v>
      </c>
      <c r="E21" s="226">
        <f>Detail!K21</f>
        <v>330000</v>
      </c>
      <c r="F21" s="227">
        <f>Detail!L21</f>
        <v>220000</v>
      </c>
      <c r="G21" s="228">
        <f>Detail!R21</f>
        <v>0</v>
      </c>
      <c r="H21" s="229">
        <f>IF(Detail!T21="","",Detail!T21)</f>
        <v>1578</v>
      </c>
      <c r="I21" s="229" t="str">
        <f>IF(Detail!U21="","",Detail!U21)</f>
        <v/>
      </c>
      <c r="J21" s="229" t="str">
        <f>IF(Detail!V21="","",Detail!V21)</f>
        <v/>
      </c>
      <c r="K21" s="245">
        <f>IF(Detail!W21="","",Detail!W21)</f>
        <v>40.427764032884333</v>
      </c>
      <c r="L21" s="229">
        <f>IF(Detail!X21="","",Detail!X21)</f>
        <v>0.32635061145461225</v>
      </c>
      <c r="M21" s="245">
        <f>IF(Detail!Y21="","",Detail!Y21)</f>
        <v>49.311292146292622</v>
      </c>
      <c r="N21" s="230">
        <f>Detail!AN21-Detail!AL21-Detail!AM21</f>
        <v>12</v>
      </c>
      <c r="O21" s="230">
        <f>Detail!AL21</f>
        <v>0</v>
      </c>
      <c r="P21" s="230">
        <f>Detail!AM21</f>
        <v>5</v>
      </c>
      <c r="Q21" s="231">
        <f>Detail!AQ21</f>
        <v>57.427764032884333</v>
      </c>
      <c r="R21" s="232">
        <f>Detail!AR21</f>
        <v>66.311292146292629</v>
      </c>
    </row>
    <row r="22" spans="1:18" ht="39.6" x14ac:dyDescent="0.3">
      <c r="A22" s="223" t="str">
        <f>Detail!C22</f>
        <v>Signal Interconnect</v>
      </c>
      <c r="B22" s="224" t="str">
        <f>Detail!G22</f>
        <v>03-23-0032</v>
      </c>
      <c r="C22" s="225" t="str">
        <f>Detail!H22</f>
        <v>IDOT D1</v>
      </c>
      <c r="D22" s="225" t="str">
        <f>Detail!I22</f>
        <v xml:space="preserve">Oakton St @ Webster Ln </v>
      </c>
      <c r="E22" s="226">
        <f>Detail!K22</f>
        <v>168000</v>
      </c>
      <c r="F22" s="227">
        <f>Detail!L22</f>
        <v>112000</v>
      </c>
      <c r="G22" s="228">
        <f>Detail!R22</f>
        <v>0</v>
      </c>
      <c r="H22" s="229">
        <f>IF(Detail!T22="","",Detail!T22)</f>
        <v>1830</v>
      </c>
      <c r="I22" s="229" t="str">
        <f>IF(Detail!U22="","",Detail!U22)</f>
        <v/>
      </c>
      <c r="J22" s="229" t="str">
        <f>IF(Detail!V22="","",Detail!V22)</f>
        <v/>
      </c>
      <c r="K22" s="245">
        <f>IF(Detail!W22="","",Detail!W22)</f>
        <v>39.078811771137708</v>
      </c>
      <c r="L22" s="229">
        <f>IF(Detail!X22="","",Detail!X22)</f>
        <v>0.45571431932198592</v>
      </c>
      <c r="M22" s="245">
        <f>IF(Detail!Y22="","",Detail!Y22)</f>
        <v>49.040924669147834</v>
      </c>
      <c r="N22" s="230">
        <f>Detail!AN22-Detail!AL22-Detail!AM22</f>
        <v>14</v>
      </c>
      <c r="O22" s="230">
        <f>Detail!AL22</f>
        <v>2</v>
      </c>
      <c r="P22" s="230">
        <f>Detail!AM22</f>
        <v>1</v>
      </c>
      <c r="Q22" s="231">
        <f>Detail!AQ22</f>
        <v>56.078811771137708</v>
      </c>
      <c r="R22" s="232">
        <f>Detail!AR22</f>
        <v>66.040924669147842</v>
      </c>
    </row>
    <row r="23" spans="1:18" ht="26.4" x14ac:dyDescent="0.3">
      <c r="A23" s="223" t="str">
        <f>Detail!C23</f>
        <v>Signal Interconnect</v>
      </c>
      <c r="B23" s="224" t="str">
        <f>Detail!G23</f>
        <v>11-23-0011</v>
      </c>
      <c r="C23" s="225" t="str">
        <f>Detail!H23</f>
        <v>IDOT D1</v>
      </c>
      <c r="D23" s="225" t="str">
        <f>Detail!I23</f>
        <v>Ill 176 - US 14 (Virginia St) to Ill 31</v>
      </c>
      <c r="E23" s="226">
        <f>Detail!K23</f>
        <v>228000</v>
      </c>
      <c r="F23" s="227">
        <f>Detail!L23</f>
        <v>152000</v>
      </c>
      <c r="G23" s="228">
        <f>Detail!R23</f>
        <v>0</v>
      </c>
      <c r="H23" s="229">
        <f>IF(Detail!T23="","",Detail!T23)</f>
        <v>960</v>
      </c>
      <c r="I23" s="229" t="str">
        <f>IF(Detail!U23="","",Detail!U23)</f>
        <v/>
      </c>
      <c r="J23" s="229" t="str">
        <f>IF(Detail!V23="","",Detail!V23)</f>
        <v/>
      </c>
      <c r="K23" s="245">
        <f>IF(Detail!W23="","",Detail!W23)</f>
        <v>43.936334812534668</v>
      </c>
      <c r="L23" s="229">
        <f>IF(Detail!X23="","",Detail!X23)</f>
        <v>0.23900540617760524</v>
      </c>
      <c r="M23" s="245">
        <f>IF(Detail!Y23="","",Detail!Y23)</f>
        <v>49.494684286944896</v>
      </c>
      <c r="N23" s="230">
        <f>Detail!AN23-Detail!AL23-Detail!AM23</f>
        <v>12</v>
      </c>
      <c r="O23" s="230">
        <f>Detail!AL23</f>
        <v>0</v>
      </c>
      <c r="P23" s="230">
        <f>Detail!AM23</f>
        <v>0</v>
      </c>
      <c r="Q23" s="231">
        <f>Detail!AQ23</f>
        <v>55.936334812534668</v>
      </c>
      <c r="R23" s="232">
        <f>Detail!AR23</f>
        <v>61.494684286944896</v>
      </c>
    </row>
    <row r="24" spans="1:18" ht="26.4" x14ac:dyDescent="0.3">
      <c r="A24" s="223" t="str">
        <f>Detail!C24</f>
        <v>Direct Emissions Reduction</v>
      </c>
      <c r="B24" s="224" t="str">
        <f>Detail!G24</f>
        <v>18-23-0037</v>
      </c>
      <c r="C24" s="225" t="str">
        <f>Detail!H24</f>
        <v>Metra</v>
      </c>
      <c r="D24" s="225" t="str">
        <f>Detail!I24</f>
        <v>Zero-Emissions Locomotives/Trainsets</v>
      </c>
      <c r="E24" s="226">
        <f>Detail!K24</f>
        <v>226650000</v>
      </c>
      <c r="F24" s="227">
        <f>Detail!L24</f>
        <v>169320000</v>
      </c>
      <c r="G24" s="228">
        <f>Detail!R24</f>
        <v>169320000</v>
      </c>
      <c r="H24" s="229">
        <f>IF(Detail!T24="","",Detail!T24)</f>
        <v>3790.6533368908708</v>
      </c>
      <c r="I24" s="229">
        <f>IF(Detail!U24="","",Detail!U24)</f>
        <v>8191.6661093828143</v>
      </c>
      <c r="J24" s="229">
        <f>IF(Detail!V24="","",Detail!V24)</f>
        <v>199.26130713402839</v>
      </c>
      <c r="K24" s="245">
        <f>IF(Detail!W24="","",Detail!W24)</f>
        <v>12.718573060540425</v>
      </c>
      <c r="L24" s="229">
        <f>IF(Detail!X24="","",Detail!X24)</f>
        <v>0.34060321636783242</v>
      </c>
      <c r="M24" s="245">
        <f>IF(Detail!Y24="","",Detail!Y24)</f>
        <v>49.281431580510478</v>
      </c>
      <c r="N24" s="230">
        <f>Detail!AN24-Detail!AL24-Detail!AM24</f>
        <v>30</v>
      </c>
      <c r="O24" s="230">
        <f>Detail!AL24</f>
        <v>8</v>
      </c>
      <c r="P24" s="230">
        <f>Detail!AM24</f>
        <v>5</v>
      </c>
      <c r="Q24" s="231">
        <f>Detail!AQ24</f>
        <v>55.718573060540422</v>
      </c>
      <c r="R24" s="232">
        <f>Detail!AR24</f>
        <v>92.281431580510485</v>
      </c>
    </row>
    <row r="25" spans="1:18" ht="26.4" x14ac:dyDescent="0.3">
      <c r="A25" s="223" t="str">
        <f>Detail!C25</f>
        <v>Bike Facility</v>
      </c>
      <c r="B25" s="224" t="str">
        <f>Detail!G25</f>
        <v>03-23-0015</v>
      </c>
      <c r="C25" s="225" t="str">
        <f>Detail!H25</f>
        <v>Arlington Heights</v>
      </c>
      <c r="D25" s="225" t="str">
        <f>Detail!I25</f>
        <v>Wilke Rd Multi-Use Path from Bray Ct to Meadows Park</v>
      </c>
      <c r="E25" s="226">
        <f>Detail!K25</f>
        <v>1204039</v>
      </c>
      <c r="F25" s="227">
        <f>Detail!L25</f>
        <v>629503</v>
      </c>
      <c r="G25" s="228">
        <f>Detail!R25</f>
        <v>629503</v>
      </c>
      <c r="H25" s="229">
        <f>IF(Detail!T25="","",Detail!T25)</f>
        <v>3677</v>
      </c>
      <c r="I25" s="229" t="str">
        <f>IF(Detail!U25="","",Detail!U25)</f>
        <v/>
      </c>
      <c r="J25" s="229" t="str">
        <f>IF(Detail!V25="","",Detail!V25)</f>
        <v/>
      </c>
      <c r="K25" s="245">
        <f>IF(Detail!W25="","",Detail!W25)</f>
        <v>30.47322656565029</v>
      </c>
      <c r="L25" s="229">
        <f>IF(Detail!X25="","",Detail!X25)</f>
        <v>17.405139501779498</v>
      </c>
      <c r="M25" s="245">
        <f>IF(Detail!Y25="","",Detail!Y25)</f>
        <v>23.862413798083114</v>
      </c>
      <c r="N25" s="230">
        <f>Detail!AN25-Detail!AL25-Detail!AM25</f>
        <v>20</v>
      </c>
      <c r="O25" s="230">
        <f>Detail!AL25</f>
        <v>4</v>
      </c>
      <c r="P25" s="230">
        <f>Detail!AM25</f>
        <v>1</v>
      </c>
      <c r="Q25" s="231">
        <f>Detail!AQ25</f>
        <v>55.473226565650293</v>
      </c>
      <c r="R25" s="232">
        <f>Detail!AR25</f>
        <v>48.862413798083111</v>
      </c>
    </row>
    <row r="26" spans="1:18" ht="39.6" x14ac:dyDescent="0.3">
      <c r="A26" s="223" t="str">
        <f>Detail!C26</f>
        <v>Signal Interconnect</v>
      </c>
      <c r="B26" s="224" t="str">
        <f>Detail!G26</f>
        <v>04-23-0007</v>
      </c>
      <c r="C26" s="225" t="str">
        <f>Detail!H26</f>
        <v>IDOT D1</v>
      </c>
      <c r="D26" s="225" t="str">
        <f>Detail!I26</f>
        <v>Lake St - US 12/20/45 (Mannheim Rd) to 26th Ave</v>
      </c>
      <c r="E26" s="226">
        <f>Detail!K26</f>
        <v>270000</v>
      </c>
      <c r="F26" s="227">
        <f>Detail!L26</f>
        <v>180000</v>
      </c>
      <c r="G26" s="228">
        <f>Detail!R26</f>
        <v>0</v>
      </c>
      <c r="H26" s="229">
        <f>IF(Detail!T26="","",Detail!T26)</f>
        <v>3472</v>
      </c>
      <c r="I26" s="229" t="str">
        <f>IF(Detail!U26="","",Detail!U26)</f>
        <v/>
      </c>
      <c r="J26" s="229" t="str">
        <f>IF(Detail!V26="","",Detail!V26)</f>
        <v/>
      </c>
      <c r="K26" s="245">
        <f>IF(Detail!W26="","",Detail!W26)</f>
        <v>31.326219691052049</v>
      </c>
      <c r="L26" s="229">
        <f>IF(Detail!X26="","",Detail!X26)</f>
        <v>0.86458224520806615</v>
      </c>
      <c r="M26" s="245">
        <f>IF(Detail!Y26="","",Detail!Y26)</f>
        <v>48.19610747458632</v>
      </c>
      <c r="N26" s="230">
        <f>Detail!AN26-Detail!AL26-Detail!AM26</f>
        <v>14</v>
      </c>
      <c r="O26" s="230">
        <f>Detail!AL26</f>
        <v>4</v>
      </c>
      <c r="P26" s="230">
        <f>Detail!AM26</f>
        <v>5</v>
      </c>
      <c r="Q26" s="231">
        <f>Detail!AQ26</f>
        <v>54.326219691052046</v>
      </c>
      <c r="R26" s="232">
        <f>Detail!AR26</f>
        <v>71.196107474586313</v>
      </c>
    </row>
    <row r="27" spans="1:18" ht="26.4" x14ac:dyDescent="0.3">
      <c r="A27" s="223" t="str">
        <f>Detail!C27</f>
        <v>Signal Interconnect</v>
      </c>
      <c r="B27" s="224" t="str">
        <f>Detail!G27</f>
        <v>10-23-0017</v>
      </c>
      <c r="C27" s="225" t="str">
        <f>Detail!H27</f>
        <v>IDOT D1</v>
      </c>
      <c r="D27" s="225" t="str">
        <f>Detail!I27</f>
        <v>1) IL 120 Belvidere Rd - Fish Lake Rd to Ill 134, 2) IL 60 - Fish Lake Rd to Peterson Rd</v>
      </c>
      <c r="E27" s="226">
        <f>Detail!K27</f>
        <v>1176000</v>
      </c>
      <c r="F27" s="227">
        <f>Detail!L27</f>
        <v>784000</v>
      </c>
      <c r="G27" s="228">
        <f>Detail!R27</f>
        <v>0</v>
      </c>
      <c r="H27" s="229">
        <f>IF(Detail!T27="","",Detail!T27)</f>
        <v>1187</v>
      </c>
      <c r="I27" s="229" t="str">
        <f>IF(Detail!U27="","",Detail!U27)</f>
        <v/>
      </c>
      <c r="J27" s="229" t="str">
        <f>IF(Detail!V27="","",Detail!V27)</f>
        <v/>
      </c>
      <c r="K27" s="245">
        <f>IF(Detail!W27="","",Detail!W27)</f>
        <v>42.613537998637</v>
      </c>
      <c r="L27" s="229">
        <f>IF(Detail!X27="","",Detail!X27)</f>
        <v>0.24547601497363228</v>
      </c>
      <c r="M27" s="245">
        <f>IF(Detail!Y27="","",Detail!Y27)</f>
        <v>49.481075076874085</v>
      </c>
      <c r="N27" s="230">
        <f>Detail!AN27-Detail!AL27-Detail!AM27</f>
        <v>10</v>
      </c>
      <c r="O27" s="230">
        <f>Detail!AL27</f>
        <v>0</v>
      </c>
      <c r="P27" s="230">
        <f>Detail!AM27</f>
        <v>1</v>
      </c>
      <c r="Q27" s="231">
        <f>Detail!AQ27</f>
        <v>53.613537998637</v>
      </c>
      <c r="R27" s="232">
        <f>Detail!AR27</f>
        <v>60.481075076874085</v>
      </c>
    </row>
    <row r="28" spans="1:18" ht="26.4" x14ac:dyDescent="0.3">
      <c r="A28" s="223" t="str">
        <f>Detail!C28</f>
        <v>Bike Facility</v>
      </c>
      <c r="B28" s="224" t="str">
        <f>Detail!G28</f>
        <v>03-23-0018</v>
      </c>
      <c r="C28" s="225" t="str">
        <f>Detail!H28</f>
        <v>Arlington Heights</v>
      </c>
      <c r="D28" s="225" t="str">
        <f>Detail!I28</f>
        <v>Windsor Drive Road Diet and Resurfacing</v>
      </c>
      <c r="E28" s="226">
        <f>Detail!K28</f>
        <v>4523115</v>
      </c>
      <c r="F28" s="227">
        <f>Detail!L28</f>
        <v>1751520</v>
      </c>
      <c r="G28" s="228">
        <f>Detail!R28</f>
        <v>0</v>
      </c>
      <c r="H28" s="229">
        <f>IF(Detail!T28="","",Detail!T28)</f>
        <v>3791</v>
      </c>
      <c r="I28" s="229" t="str">
        <f>IF(Detail!U28="","",Detail!U28)</f>
        <v/>
      </c>
      <c r="J28" s="229" t="str">
        <f>IF(Detail!V28="","",Detail!V28)</f>
        <v/>
      </c>
      <c r="K28" s="245">
        <f>IF(Detail!W28="","",Detail!W28)</f>
        <v>30.008969479662522</v>
      </c>
      <c r="L28" s="229">
        <f>IF(Detail!X28="","",Detail!X28)</f>
        <v>18.693569929747863</v>
      </c>
      <c r="M28" s="245">
        <f>IF(Detail!Y28="","",Detail!Y28)</f>
        <v>22.590879963916404</v>
      </c>
      <c r="N28" s="230">
        <f>Detail!AN28-Detail!AL28-Detail!AM28</f>
        <v>20</v>
      </c>
      <c r="O28" s="230">
        <f>Detail!AL28</f>
        <v>2</v>
      </c>
      <c r="P28" s="230">
        <f>Detail!AM28</f>
        <v>1</v>
      </c>
      <c r="Q28" s="231">
        <f>Detail!AQ28</f>
        <v>53.008969479662525</v>
      </c>
      <c r="R28" s="232">
        <f>Detail!AR28</f>
        <v>45.590879963916407</v>
      </c>
    </row>
    <row r="29" spans="1:18" ht="39.6" x14ac:dyDescent="0.3">
      <c r="A29" s="223" t="str">
        <f>Detail!C29</f>
        <v>Signal Interconnect</v>
      </c>
      <c r="B29" s="224" t="str">
        <f>Detail!G29</f>
        <v>03-23-0031</v>
      </c>
      <c r="C29" s="225" t="str">
        <f>Detail!H29</f>
        <v>IDOT D1</v>
      </c>
      <c r="D29" s="225" t="str">
        <f>Detail!I29</f>
        <v>1) Central Ave-Oakton CC to Dearlove Rd &amp; IL 21 to Greenwood Rd, 2) Greenwood Rd-East Lake Ave</v>
      </c>
      <c r="E29" s="226">
        <f>Detail!K29</f>
        <v>966000</v>
      </c>
      <c r="F29" s="227">
        <f>Detail!L29</f>
        <v>644000</v>
      </c>
      <c r="G29" s="228">
        <f>Detail!R29</f>
        <v>0</v>
      </c>
      <c r="H29" s="229">
        <f>IF(Detail!T29="","",Detail!T29)</f>
        <v>4617</v>
      </c>
      <c r="I29" s="229" t="str">
        <f>IF(Detail!U29="","",Detail!U29)</f>
        <v/>
      </c>
      <c r="J29" s="229" t="str">
        <f>IF(Detail!V29="","",Detail!V29)</f>
        <v/>
      </c>
      <c r="K29" s="245">
        <f>IF(Detail!W29="","",Detail!W29)</f>
        <v>26.849856776869174</v>
      </c>
      <c r="L29" s="229">
        <f>IF(Detail!X29="","",Detail!X29)</f>
        <v>1.1496490573596692</v>
      </c>
      <c r="M29" s="245">
        <f>IF(Detail!Y29="","",Detail!Y29)</f>
        <v>47.615718175049807</v>
      </c>
      <c r="N29" s="230">
        <f>Detail!AN29-Detail!AL29-Detail!AM29</f>
        <v>14</v>
      </c>
      <c r="O29" s="230">
        <f>Detail!AL29</f>
        <v>2</v>
      </c>
      <c r="P29" s="230">
        <f>Detail!AM29</f>
        <v>10</v>
      </c>
      <c r="Q29" s="231">
        <f>Detail!AQ29</f>
        <v>52.849856776869174</v>
      </c>
      <c r="R29" s="232">
        <f>Detail!AR29</f>
        <v>73.615718175049807</v>
      </c>
    </row>
    <row r="30" spans="1:18" ht="26.4" x14ac:dyDescent="0.3">
      <c r="A30" s="223" t="str">
        <f>Detail!C30</f>
        <v>Bike Facility</v>
      </c>
      <c r="B30" s="224" t="str">
        <f>Detail!G30</f>
        <v>02-23-0002</v>
      </c>
      <c r="C30" s="225" t="str">
        <f>Detail!H30</f>
        <v>Wilmette</v>
      </c>
      <c r="D30" s="225" t="str">
        <f>Detail!I30</f>
        <v xml:space="preserve"> Skokie Valley Trail </v>
      </c>
      <c r="E30" s="226">
        <f>Detail!K30</f>
        <v>6976429</v>
      </c>
      <c r="F30" s="227">
        <f>Detail!L30</f>
        <v>4545636</v>
      </c>
      <c r="G30" s="228">
        <f>Detail!R30</f>
        <v>0</v>
      </c>
      <c r="H30" s="229">
        <f>IF(Detail!T30="","",Detail!T30)</f>
        <v>6986</v>
      </c>
      <c r="I30" s="229" t="str">
        <f>IF(Detail!U30="","",Detail!U30)</f>
        <v/>
      </c>
      <c r="J30" s="229" t="str">
        <f>IF(Detail!V30="","",Detail!V30)</f>
        <v/>
      </c>
      <c r="K30" s="245">
        <f>IF(Detail!W30="","",Detail!W30)</f>
        <v>19.515944705367904</v>
      </c>
      <c r="L30" s="229">
        <f>IF(Detail!X30="","",Detail!X30)</f>
        <v>32.756247590526122</v>
      </c>
      <c r="M30" s="245">
        <f>IF(Detail!Y30="","",Detail!Y30)</f>
        <v>12.427136175898205</v>
      </c>
      <c r="N30" s="230">
        <f>Detail!AN30-Detail!AL30-Detail!AM30</f>
        <v>28</v>
      </c>
      <c r="O30" s="230">
        <f>Detail!AL30</f>
        <v>0</v>
      </c>
      <c r="P30" s="230">
        <f>Detail!AM30</f>
        <v>5</v>
      </c>
      <c r="Q30" s="231">
        <f>Detail!AQ30</f>
        <v>52.5159447053679</v>
      </c>
      <c r="R30" s="232">
        <f>Detail!AR30</f>
        <v>45.427136175898205</v>
      </c>
    </row>
    <row r="31" spans="1:18" ht="26.4" x14ac:dyDescent="0.3">
      <c r="A31" s="223" t="str">
        <f>Detail!C31</f>
        <v>Transit Facility Improvement</v>
      </c>
      <c r="B31" s="224" t="str">
        <f>Detail!G31</f>
        <v>16-23-0011</v>
      </c>
      <c r="C31" s="225" t="str">
        <f>Detail!H31</f>
        <v>CTA</v>
      </c>
      <c r="D31" s="225" t="str">
        <f>Detail!I31</f>
        <v xml:space="preserve">CTA Red Line Extension (RLE) Project </v>
      </c>
      <c r="E31" s="226">
        <f>Detail!K31</f>
        <v>3648825938</v>
      </c>
      <c r="F31" s="227">
        <f>Detail!L31</f>
        <v>100000000</v>
      </c>
      <c r="G31" s="249">
        <f>Detail!R31</f>
        <v>100000000</v>
      </c>
      <c r="H31" s="229">
        <f>IF(Detail!T31="","",Detail!T31)</f>
        <v>20836</v>
      </c>
      <c r="I31" s="229" t="str">
        <f>IF(Detail!U31="","",Detail!U31)</f>
        <v/>
      </c>
      <c r="J31" s="229" t="str">
        <f>IF(Detail!V31="","",Detail!V31)</f>
        <v/>
      </c>
      <c r="K31" s="245">
        <f>IF(Detail!W31="","",Detail!W31)</f>
        <v>3.0224837304611825</v>
      </c>
      <c r="L31" s="229">
        <f>IF(Detail!X31="","",Detail!X31)</f>
        <v>4.466328691849399</v>
      </c>
      <c r="M31" s="245">
        <f>IF(Detail!Y31="","",Detail!Y31)</f>
        <v>41.355442619999039</v>
      </c>
      <c r="N31" s="230">
        <f>Detail!AN31-Detail!AL31-Detail!AM31</f>
        <v>29</v>
      </c>
      <c r="O31" s="230">
        <f>Detail!AL31</f>
        <v>10</v>
      </c>
      <c r="P31" s="230">
        <f>Detail!AM31</f>
        <v>10</v>
      </c>
      <c r="Q31" s="231">
        <f>Detail!AQ31</f>
        <v>52.022483730461182</v>
      </c>
      <c r="R31" s="232">
        <f>Detail!AR31</f>
        <v>90.355442619999039</v>
      </c>
    </row>
    <row r="32" spans="1:18" ht="26.4" x14ac:dyDescent="0.3">
      <c r="A32" s="223" t="str">
        <f>Detail!C32</f>
        <v>Bike Facility</v>
      </c>
      <c r="B32" s="224" t="str">
        <f>Detail!G32</f>
        <v>03-23-0012</v>
      </c>
      <c r="C32" s="225" t="str">
        <f>Detail!H32</f>
        <v>Schaumburg</v>
      </c>
      <c r="D32" s="225" t="str">
        <f>Detail!I32</f>
        <v>Martingale Road and Higgins Road Bike Path Projects</v>
      </c>
      <c r="E32" s="226">
        <f>Detail!K32</f>
        <v>6695044</v>
      </c>
      <c r="F32" s="227">
        <f>Detail!L32</f>
        <v>3975688</v>
      </c>
      <c r="G32" s="228">
        <f>Detail!R32</f>
        <v>3975688</v>
      </c>
      <c r="H32" s="229">
        <f>IF(Detail!T32="","",Detail!T32)</f>
        <v>4749</v>
      </c>
      <c r="I32" s="229" t="str">
        <f>IF(Detail!U32="","",Detail!U32)</f>
        <v/>
      </c>
      <c r="J32" s="229" t="str">
        <f>IF(Detail!V32="","",Detail!V32)</f>
        <v/>
      </c>
      <c r="K32" s="245">
        <f>IF(Detail!W32="","",Detail!W32)</f>
        <v>26.376785874269899</v>
      </c>
      <c r="L32" s="229">
        <f>IF(Detail!X32="","",Detail!X32)</f>
        <v>24.398836387724526</v>
      </c>
      <c r="M32" s="245">
        <f>IF(Detail!Y32="","",Detail!Y32)</f>
        <v>17.726708533612211</v>
      </c>
      <c r="N32" s="230">
        <f>Detail!AN32-Detail!AL32-Detail!AM32</f>
        <v>24</v>
      </c>
      <c r="O32" s="230">
        <f>Detail!AL32</f>
        <v>0</v>
      </c>
      <c r="P32" s="230">
        <f>Detail!AM32</f>
        <v>1</v>
      </c>
      <c r="Q32" s="231">
        <f>Detail!AQ32</f>
        <v>51.376785874269899</v>
      </c>
      <c r="R32" s="232">
        <f>Detail!AR32</f>
        <v>42.726708533612211</v>
      </c>
    </row>
    <row r="33" spans="1:18" ht="26.4" x14ac:dyDescent="0.3">
      <c r="A33" s="223" t="str">
        <f>Detail!C33</f>
        <v>Signal Interconnect</v>
      </c>
      <c r="B33" s="224" t="str">
        <f>Detail!G33</f>
        <v>18-23-0031</v>
      </c>
      <c r="C33" s="225" t="str">
        <f>Detail!H33</f>
        <v>IDOT D1</v>
      </c>
      <c r="D33" s="225" t="str">
        <f>Detail!I33</f>
        <v>Ballard Rd - Potter Rd to Nasset Dr (Hospital Entrance) &amp; At Greenwood Ave</v>
      </c>
      <c r="E33" s="226">
        <f>Detail!K33</f>
        <v>522000</v>
      </c>
      <c r="F33" s="227">
        <f>Detail!L33</f>
        <v>348000</v>
      </c>
      <c r="G33" s="228">
        <f>Detail!R33</f>
        <v>0</v>
      </c>
      <c r="H33" s="229">
        <f>IF(Detail!T33="","",Detail!T33)</f>
        <v>3613</v>
      </c>
      <c r="I33" s="229" t="str">
        <f>IF(Detail!U33="","",Detail!U33)</f>
        <v/>
      </c>
      <c r="J33" s="229" t="str">
        <f>IF(Detail!V33="","",Detail!V33)</f>
        <v/>
      </c>
      <c r="K33" s="245">
        <f>IF(Detail!W33="","",Detail!W33)</f>
        <v>30.737002980838319</v>
      </c>
      <c r="L33" s="229">
        <f>IF(Detail!X33="","",Detail!X33)</f>
        <v>0.89957185636184356</v>
      </c>
      <c r="M33" s="245">
        <f>IF(Detail!Y33="","",Detail!Y33)</f>
        <v>48.124490307206038</v>
      </c>
      <c r="N33" s="230">
        <f>Detail!AN33-Detail!AL33-Detail!AM33</f>
        <v>8</v>
      </c>
      <c r="O33" s="230">
        <f>Detail!AL33</f>
        <v>2</v>
      </c>
      <c r="P33" s="230">
        <f>Detail!AM33</f>
        <v>10</v>
      </c>
      <c r="Q33" s="231">
        <f>Detail!AQ33</f>
        <v>50.737002980838319</v>
      </c>
      <c r="R33" s="232">
        <f>Detail!AR33</f>
        <v>68.124490307206031</v>
      </c>
    </row>
    <row r="34" spans="1:18" ht="26.4" x14ac:dyDescent="0.3">
      <c r="A34" s="223" t="str">
        <f>Detail!C34</f>
        <v>Signal Interconnect</v>
      </c>
      <c r="B34" s="224" t="str">
        <f>Detail!G34</f>
        <v>10-23-0016</v>
      </c>
      <c r="C34" s="225" t="str">
        <f>Detail!H34</f>
        <v>IDOT D1</v>
      </c>
      <c r="D34" s="225" t="str">
        <f>Detail!I34</f>
        <v>Ill 59 - Ill 173 to Washington St/Grand Ave</v>
      </c>
      <c r="E34" s="226">
        <f>Detail!K34</f>
        <v>1926000</v>
      </c>
      <c r="F34" s="227">
        <f>Detail!L34</f>
        <v>1284000</v>
      </c>
      <c r="G34" s="228">
        <f>Detail!R34</f>
        <v>0</v>
      </c>
      <c r="H34" s="229">
        <f>IF(Detail!T34="","",Detail!T34)</f>
        <v>2041</v>
      </c>
      <c r="I34" s="229" t="str">
        <f>IF(Detail!U34="","",Detail!U34)</f>
        <v/>
      </c>
      <c r="J34" s="229" t="str">
        <f>IF(Detail!V34="","",Detail!V34)</f>
        <v/>
      </c>
      <c r="K34" s="245">
        <f>IF(Detail!W34="","",Detail!W34)</f>
        <v>37.984016662552754</v>
      </c>
      <c r="L34" s="229">
        <f>IF(Detail!X34="","",Detail!X34)</f>
        <v>0.81141354911430419</v>
      </c>
      <c r="M34" s="245">
        <f>IF(Detail!Y34="","",Detail!Y34)</f>
        <v>48.305137892679447</v>
      </c>
      <c r="N34" s="230">
        <f>Detail!AN34-Detail!AL34-Detail!AM34</f>
        <v>12</v>
      </c>
      <c r="O34" s="230">
        <f>Detail!AL34</f>
        <v>0</v>
      </c>
      <c r="P34" s="230">
        <f>Detail!AM34</f>
        <v>0</v>
      </c>
      <c r="Q34" s="231">
        <f>Detail!AQ34</f>
        <v>49.984016662552754</v>
      </c>
      <c r="R34" s="232">
        <f>Detail!AR34</f>
        <v>60.305137892679447</v>
      </c>
    </row>
    <row r="35" spans="1:18" ht="26.4" x14ac:dyDescent="0.3">
      <c r="A35" s="223" t="str">
        <f>Detail!C35</f>
        <v>Signal Interconnect</v>
      </c>
      <c r="B35" s="224" t="str">
        <f>Detail!G35</f>
        <v>11-23-0009</v>
      </c>
      <c r="C35" s="225" t="str">
        <f>Detail!H35</f>
        <v>IDOT D1</v>
      </c>
      <c r="D35" s="225" t="str">
        <f>Detail!I35</f>
        <v>US 14 - Dean St to Ill 47</v>
      </c>
      <c r="E35" s="226">
        <f>Detail!K35</f>
        <v>384000</v>
      </c>
      <c r="F35" s="227">
        <f>Detail!L35</f>
        <v>256000</v>
      </c>
      <c r="G35" s="228">
        <f>Detail!R35</f>
        <v>0</v>
      </c>
      <c r="H35" s="229">
        <f>IF(Detail!T35="","",Detail!T35)</f>
        <v>2925</v>
      </c>
      <c r="I35" s="229" t="str">
        <f>IF(Detail!U35="","",Detail!U35)</f>
        <v/>
      </c>
      <c r="J35" s="229" t="str">
        <f>IF(Detail!V35="","",Detail!V35)</f>
        <v/>
      </c>
      <c r="K35" s="245">
        <f>IF(Detail!W35="","",Detail!W35)</f>
        <v>33.720935490919146</v>
      </c>
      <c r="L35" s="229">
        <f>IF(Detail!X35="","",Detail!X35)</f>
        <v>0.60507192934797749</v>
      </c>
      <c r="M35" s="245">
        <f>IF(Detail!Y35="","",Detail!Y35)</f>
        <v>48.730613591334333</v>
      </c>
      <c r="N35" s="230">
        <f>Detail!AN35-Detail!AL35-Detail!AM35</f>
        <v>14</v>
      </c>
      <c r="O35" s="230">
        <f>Detail!AL35</f>
        <v>2</v>
      </c>
      <c r="P35" s="230">
        <f>Detail!AM35</f>
        <v>0</v>
      </c>
      <c r="Q35" s="231">
        <f>Detail!AQ35</f>
        <v>49.720935490919146</v>
      </c>
      <c r="R35" s="232">
        <f>Detail!AR35</f>
        <v>64.730613591334333</v>
      </c>
    </row>
    <row r="36" spans="1:18" ht="26.4" x14ac:dyDescent="0.3">
      <c r="A36" s="223" t="str">
        <f>Detail!C36</f>
        <v>Bike Facility</v>
      </c>
      <c r="B36" s="224" t="str">
        <f>Detail!G36</f>
        <v>01-23-0012</v>
      </c>
      <c r="C36" s="225" t="str">
        <f>Detail!H36</f>
        <v>CDOT</v>
      </c>
      <c r="D36" s="225" t="str">
        <f>Detail!I36</f>
        <v>Weber Spur Trail</v>
      </c>
      <c r="E36" s="226">
        <f>Detail!K36</f>
        <v>44240000</v>
      </c>
      <c r="F36" s="227">
        <f>Detail!L36</f>
        <v>28200000</v>
      </c>
      <c r="G36" s="228">
        <f>Detail!R36</f>
        <v>0</v>
      </c>
      <c r="H36" s="229">
        <f>IF(Detail!T36="","",Detail!T36)</f>
        <v>9998</v>
      </c>
      <c r="I36" s="229" t="str">
        <f>IF(Detail!U36="","",Detail!U36)</f>
        <v/>
      </c>
      <c r="J36" s="229" t="str">
        <f>IF(Detail!V36="","",Detail!V36)</f>
        <v/>
      </c>
      <c r="K36" s="245">
        <f>IF(Detail!W36="","",Detail!W36)</f>
        <v>13.008611432555167</v>
      </c>
      <c r="L36" s="229">
        <f>IF(Detail!X36="","",Detail!X36)</f>
        <v>46.683383710896209</v>
      </c>
      <c r="M36" s="245">
        <f>IF(Detail!Y36="","",Detail!Y36)</f>
        <v>6.8756019612183721</v>
      </c>
      <c r="N36" s="230">
        <f>Detail!AN36-Detail!AL36-Detail!AM36</f>
        <v>28</v>
      </c>
      <c r="O36" s="230">
        <f>Detail!AL36</f>
        <v>2</v>
      </c>
      <c r="P36" s="230">
        <f>Detail!AM36</f>
        <v>5</v>
      </c>
      <c r="Q36" s="231">
        <f>Detail!AQ36</f>
        <v>48.00861143255517</v>
      </c>
      <c r="R36" s="232">
        <f>Detail!AR36</f>
        <v>41.875601961218372</v>
      </c>
    </row>
    <row r="37" spans="1:18" ht="26.4" x14ac:dyDescent="0.3">
      <c r="A37" s="223" t="str">
        <f>Detail!C37</f>
        <v>Bike Facility</v>
      </c>
      <c r="B37" s="224" t="str">
        <f>Detail!G37</f>
        <v>01-23-0011</v>
      </c>
      <c r="C37" s="225" t="str">
        <f>Detail!H37</f>
        <v>CDOT</v>
      </c>
      <c r="D37" s="225" t="str">
        <f>Detail!I37</f>
        <v>Englewood Line Trail</v>
      </c>
      <c r="E37" s="226">
        <f>Detail!K37</f>
        <v>76850000</v>
      </c>
      <c r="F37" s="227">
        <f>Detail!L37</f>
        <v>45300000</v>
      </c>
      <c r="G37" s="228">
        <f>Detail!R37</f>
        <v>0</v>
      </c>
      <c r="H37" s="229">
        <f>IF(Detail!T37="","",Detail!T37)</f>
        <v>26636</v>
      </c>
      <c r="I37" s="229" t="str">
        <f>IF(Detail!U37="","",Detail!U37)</f>
        <v/>
      </c>
      <c r="J37" s="229" t="str">
        <f>IF(Detail!V37="","",Detail!V37)</f>
        <v/>
      </c>
      <c r="K37" s="245">
        <f>IF(Detail!W37="","",Detail!W37)</f>
        <v>1.3840362721770609</v>
      </c>
      <c r="L37" s="229">
        <f>IF(Detail!X37="","",Detail!X37)</f>
        <v>140.72228922226375</v>
      </c>
      <c r="M37" s="245">
        <f>IF(Detail!Y37="","",Detail!Y37)</f>
        <v>0.12635317883287148</v>
      </c>
      <c r="N37" s="230">
        <f>Detail!AN37-Detail!AL37-Detail!AM37</f>
        <v>26</v>
      </c>
      <c r="O37" s="230">
        <f>Detail!AL37</f>
        <v>10</v>
      </c>
      <c r="P37" s="230">
        <f>Detail!AM37</f>
        <v>10</v>
      </c>
      <c r="Q37" s="231">
        <f>Detail!AQ37</f>
        <v>47.384036272177063</v>
      </c>
      <c r="R37" s="232">
        <f>Detail!AR37</f>
        <v>46.126353178832872</v>
      </c>
    </row>
    <row r="38" spans="1:18" ht="26.4" x14ac:dyDescent="0.3">
      <c r="A38" s="223" t="str">
        <f>Detail!C38</f>
        <v>Signal Interconnect</v>
      </c>
      <c r="B38" s="224" t="str">
        <f>Detail!G38</f>
        <v>10-23-0015</v>
      </c>
      <c r="C38" s="225" t="str">
        <f>Detail!H38</f>
        <v>IDOT D1</v>
      </c>
      <c r="D38" s="225" t="str">
        <f>Detail!I38</f>
        <v>Ill 53 - Long Grove Rd to Menards Entrance</v>
      </c>
      <c r="E38" s="226">
        <f>Detail!K38</f>
        <v>372000</v>
      </c>
      <c r="F38" s="227">
        <f>Detail!L38</f>
        <v>248000</v>
      </c>
      <c r="G38" s="228">
        <f>Detail!R38</f>
        <v>0</v>
      </c>
      <c r="H38" s="229">
        <f>IF(Detail!T38="","",Detail!T38)</f>
        <v>2329</v>
      </c>
      <c r="I38" s="229" t="str">
        <f>IF(Detail!U38="","",Detail!U38)</f>
        <v/>
      </c>
      <c r="J38" s="229" t="str">
        <f>IF(Detail!V38="","",Detail!V38)</f>
        <v/>
      </c>
      <c r="K38" s="245">
        <f>IF(Detail!W38="","",Detail!W38)</f>
        <v>36.539031685538895</v>
      </c>
      <c r="L38" s="229">
        <f>IF(Detail!X38="","",Detail!X38)</f>
        <v>0.92583870081941089</v>
      </c>
      <c r="M38" s="245">
        <f>IF(Detail!Y38="","",Detail!Y38)</f>
        <v>48.070796946515472</v>
      </c>
      <c r="N38" s="230">
        <f>Detail!AN38-Detail!AL38-Detail!AM38</f>
        <v>8</v>
      </c>
      <c r="O38" s="230">
        <f>Detail!AL38</f>
        <v>2</v>
      </c>
      <c r="P38" s="230">
        <f>Detail!AM38</f>
        <v>0</v>
      </c>
      <c r="Q38" s="231">
        <f>Detail!AQ38</f>
        <v>46.539031685538895</v>
      </c>
      <c r="R38" s="232">
        <f>Detail!AR38</f>
        <v>58.070796946515472</v>
      </c>
    </row>
    <row r="39" spans="1:18" ht="26.4" x14ac:dyDescent="0.3">
      <c r="A39" s="223" t="str">
        <f>Detail!C39</f>
        <v>Signal Interconnect</v>
      </c>
      <c r="B39" s="224" t="str">
        <f>Detail!G39</f>
        <v>10-23-0021</v>
      </c>
      <c r="C39" s="225" t="str">
        <f>Detail!H39</f>
        <v>IDOT D1</v>
      </c>
      <c r="D39" s="225" t="str">
        <f>Detail!I39</f>
        <v>Ill 173 Rosecrans Rd - US 45 (Lake St) to Gregory Dr</v>
      </c>
      <c r="E39" s="226">
        <f>Detail!K39</f>
        <v>390000</v>
      </c>
      <c r="F39" s="227">
        <f>Detail!L39</f>
        <v>260000</v>
      </c>
      <c r="G39" s="228">
        <f>Detail!R39</f>
        <v>0</v>
      </c>
      <c r="H39" s="229">
        <f>IF(Detail!T39="","",Detail!T39)</f>
        <v>3194</v>
      </c>
      <c r="I39" s="229" t="str">
        <f>IF(Detail!U39="","",Detail!U39)</f>
        <v/>
      </c>
      <c r="J39" s="229" t="str">
        <f>IF(Detail!V39="","",Detail!V39)</f>
        <v/>
      </c>
      <c r="K39" s="245">
        <f>IF(Detail!W39="","",Detail!W39)</f>
        <v>32.521231810949217</v>
      </c>
      <c r="L39" s="229">
        <f>IF(Detail!X39="","",Detail!X39)</f>
        <v>0.66068400925932624</v>
      </c>
      <c r="M39" s="245">
        <f>IF(Detail!Y39="","",Detail!Y39)</f>
        <v>48.615574135504801</v>
      </c>
      <c r="N39" s="230">
        <f>Detail!AN39-Detail!AL39-Detail!AM39</f>
        <v>14</v>
      </c>
      <c r="O39" s="230">
        <f>Detail!AL39</f>
        <v>0</v>
      </c>
      <c r="P39" s="230">
        <f>Detail!AM39</f>
        <v>0</v>
      </c>
      <c r="Q39" s="231">
        <f>Detail!AQ39</f>
        <v>46.521231810949217</v>
      </c>
      <c r="R39" s="232">
        <f>Detail!AR39</f>
        <v>62.615574135504801</v>
      </c>
    </row>
    <row r="40" spans="1:18" x14ac:dyDescent="0.3">
      <c r="A40" s="223" t="str">
        <f>Detail!C40</f>
        <v>Signal Interconnect</v>
      </c>
      <c r="B40" s="224" t="str">
        <f>Detail!G40</f>
        <v>09-23-0003</v>
      </c>
      <c r="C40" s="225" t="str">
        <f>Detail!H40</f>
        <v>Elgin</v>
      </c>
      <c r="D40" s="225" t="str">
        <f>Detail!I40</f>
        <v>Kimball Street Signal Interconnect - Grove Avenue to Dundee Avenue</v>
      </c>
      <c r="E40" s="226">
        <f>Detail!K40</f>
        <v>774825</v>
      </c>
      <c r="F40" s="227">
        <f>Detail!L40</f>
        <v>561312</v>
      </c>
      <c r="G40" s="228">
        <f>Detail!R40</f>
        <v>561312</v>
      </c>
      <c r="H40" s="229">
        <f>IF(Detail!T40="","",Detail!T40)</f>
        <v>3462</v>
      </c>
      <c r="I40" s="229" t="str">
        <f>IF(Detail!U40="","",Detail!U40)</f>
        <v/>
      </c>
      <c r="J40" s="229" t="str">
        <f>IF(Detail!V40="","",Detail!V40)</f>
        <v/>
      </c>
      <c r="K40" s="245">
        <f>IF(Detail!W40="","",Detail!W40)</f>
        <v>31.36843452776834</v>
      </c>
      <c r="L40" s="229">
        <f>IF(Detail!X40="","",Detail!X40)</f>
        <v>0.86238029846914921</v>
      </c>
      <c r="M40" s="245">
        <f>IF(Detail!Y40="","",Detail!Y40)</f>
        <v>48.200618009258605</v>
      </c>
      <c r="N40" s="230">
        <f>Detail!AN40-Detail!AL40-Detail!AM40</f>
        <v>10</v>
      </c>
      <c r="O40" s="230">
        <f>Detail!AL40</f>
        <v>4</v>
      </c>
      <c r="P40" s="230">
        <f>Detail!AM40</f>
        <v>1</v>
      </c>
      <c r="Q40" s="231">
        <f>Detail!AQ40</f>
        <v>46.368434527768343</v>
      </c>
      <c r="R40" s="232">
        <f>Detail!AR40</f>
        <v>63.200618009258605</v>
      </c>
    </row>
    <row r="41" spans="1:18" ht="26.4" x14ac:dyDescent="0.3">
      <c r="A41" s="223" t="str">
        <f>Detail!C41</f>
        <v>Signal Interconnect</v>
      </c>
      <c r="B41" s="224" t="str">
        <f>Detail!G41</f>
        <v>10-23-0020</v>
      </c>
      <c r="C41" s="225" t="str">
        <f>Detail!H41</f>
        <v>IDOT D1</v>
      </c>
      <c r="D41" s="225" t="str">
        <f>Detail!I41</f>
        <v>Ill 131 Green Bay Rd - 21st St to Kenosha Rd</v>
      </c>
      <c r="E41" s="226">
        <f>Detail!K41</f>
        <v>306000</v>
      </c>
      <c r="F41" s="227">
        <f>Detail!L41</f>
        <v>204000</v>
      </c>
      <c r="G41" s="228">
        <f>Detail!R41</f>
        <v>0</v>
      </c>
      <c r="H41" s="229">
        <f>IF(Detail!T41="","",Detail!T41)</f>
        <v>2994</v>
      </c>
      <c r="I41" s="229" t="str">
        <f>IF(Detail!U41="","",Detail!U41)</f>
        <v/>
      </c>
      <c r="J41" s="229" t="str">
        <f>IF(Detail!V41="","",Detail!V41)</f>
        <v/>
      </c>
      <c r="K41" s="245">
        <f>IF(Detail!W41="","",Detail!W41)</f>
        <v>33.409048559217005</v>
      </c>
      <c r="L41" s="229">
        <f>IF(Detail!X41="","",Detail!X41)</f>
        <v>1.1903539622996318</v>
      </c>
      <c r="M41" s="245">
        <f>IF(Detail!Y41="","",Detail!Y41)</f>
        <v>47.533416170616604</v>
      </c>
      <c r="N41" s="230">
        <f>Detail!AN41-Detail!AL41-Detail!AM41</f>
        <v>10</v>
      </c>
      <c r="O41" s="230">
        <f>Detail!AL41</f>
        <v>2</v>
      </c>
      <c r="P41" s="230">
        <f>Detail!AM41</f>
        <v>0</v>
      </c>
      <c r="Q41" s="231">
        <f>Detail!AQ41</f>
        <v>45.409048559217005</v>
      </c>
      <c r="R41" s="232">
        <f>Detail!AR41</f>
        <v>59.533416170616604</v>
      </c>
    </row>
    <row r="42" spans="1:18" ht="39.6" x14ac:dyDescent="0.3">
      <c r="A42" s="223" t="str">
        <f>Detail!C42</f>
        <v>Bike Facility</v>
      </c>
      <c r="B42" s="224" t="str">
        <f>Detail!G42</f>
        <v>09-23-0008</v>
      </c>
      <c r="C42" s="225" t="str">
        <f>Detail!H42</f>
        <v>Aurora</v>
      </c>
      <c r="D42" s="225" t="str">
        <f>Detail!I42</f>
        <v>Galena Boulevard Traffic Signal Modernization from Constitution Drive to Locust Street</v>
      </c>
      <c r="E42" s="226">
        <f>Detail!K42</f>
        <v>381242</v>
      </c>
      <c r="F42" s="227">
        <f>Detail!L42</f>
        <v>266000</v>
      </c>
      <c r="G42" s="228">
        <f>Detail!R42</f>
        <v>0</v>
      </c>
      <c r="H42" s="229">
        <f>IF(Detail!T42="","",Detail!T42)</f>
        <v>12201</v>
      </c>
      <c r="I42" s="229" t="str">
        <f>IF(Detail!U42="","",Detail!U42)</f>
        <v/>
      </c>
      <c r="J42" s="229" t="str">
        <f>IF(Detail!V42="","",Detail!V42)</f>
        <v/>
      </c>
      <c r="K42" s="245">
        <f>IF(Detail!W42="","",Detail!W42)</f>
        <v>9.6691246099761674</v>
      </c>
      <c r="L42" s="229">
        <f>IF(Detail!X42="","",Detail!X42)</f>
        <v>75.214125981103095</v>
      </c>
      <c r="M42" s="245">
        <f>IF(Detail!Y42="","",Detail!Y42)</f>
        <v>2.0450508428831595</v>
      </c>
      <c r="N42" s="230">
        <f>Detail!AN42-Detail!AL42-Detail!AM42</f>
        <v>17</v>
      </c>
      <c r="O42" s="230">
        <f>Detail!AL42</f>
        <v>8</v>
      </c>
      <c r="P42" s="230">
        <f>Detail!AM42</f>
        <v>10</v>
      </c>
      <c r="Q42" s="231">
        <f>Detail!AQ42</f>
        <v>44.669124609976166</v>
      </c>
      <c r="R42" s="232">
        <f>Detail!AR42</f>
        <v>37.045050842883157</v>
      </c>
    </row>
    <row r="43" spans="1:18" ht="26.4" x14ac:dyDescent="0.3">
      <c r="A43" s="223" t="str">
        <f>Detail!C43</f>
        <v>Bike Facility</v>
      </c>
      <c r="B43" s="224" t="str">
        <f>Detail!G43</f>
        <v>06-23-0005</v>
      </c>
      <c r="C43" s="225" t="str">
        <f>Detail!H43</f>
        <v>Orland Park</v>
      </c>
      <c r="D43" s="225" t="str">
        <f>Detail!I43</f>
        <v xml:space="preserve">167th Steet from Steeplechase Parkway to 104th Avenue </v>
      </c>
      <c r="E43" s="226">
        <f>Detail!K43</f>
        <v>5510567</v>
      </c>
      <c r="F43" s="227">
        <f>Detail!L43</f>
        <v>1262432</v>
      </c>
      <c r="G43" s="228">
        <f>Detail!R43</f>
        <v>0</v>
      </c>
      <c r="H43" s="229">
        <f>IF(Detail!T43="","",Detail!T43)</f>
        <v>3758</v>
      </c>
      <c r="I43" s="229" t="str">
        <f>IF(Detail!U43="","",Detail!U43)</f>
        <v/>
      </c>
      <c r="J43" s="229" t="str">
        <f>IF(Detail!V43="","",Detail!V43)</f>
        <v/>
      </c>
      <c r="K43" s="245">
        <f>IF(Detail!W43="","",Detail!W43)</f>
        <v>30.142627509498443</v>
      </c>
      <c r="L43" s="229">
        <f>IF(Detail!X43="","",Detail!X43)</f>
        <v>19.60302482587915</v>
      </c>
      <c r="M43" s="245">
        <f>IF(Detail!Y43="","",Detail!Y43)</f>
        <v>21.734360693667753</v>
      </c>
      <c r="N43" s="230">
        <f>Detail!AN43-Detail!AL43-Detail!AM43</f>
        <v>13</v>
      </c>
      <c r="O43" s="230">
        <f>Detail!AL43</f>
        <v>0</v>
      </c>
      <c r="P43" s="230">
        <f>Detail!AM43</f>
        <v>1</v>
      </c>
      <c r="Q43" s="231">
        <f>Detail!AQ43</f>
        <v>44.142627509498439</v>
      </c>
      <c r="R43" s="232">
        <f>Detail!AR43</f>
        <v>35.734360693667753</v>
      </c>
    </row>
    <row r="44" spans="1:18" ht="26.4" x14ac:dyDescent="0.3">
      <c r="A44" s="223" t="str">
        <f>Detail!C44</f>
        <v>Access to Transit</v>
      </c>
      <c r="B44" s="224" t="str">
        <f>Detail!G44</f>
        <v>13-23-0005</v>
      </c>
      <c r="C44" s="225" t="str">
        <f>Detail!H44</f>
        <v>RTA</v>
      </c>
      <c r="D44" s="225" t="str">
        <f>Detail!I44</f>
        <v>RTA Access to Transit Program of Projects</v>
      </c>
      <c r="E44" s="226">
        <f>Detail!K44</f>
        <v>5339510</v>
      </c>
      <c r="F44" s="227">
        <f>Detail!L44</f>
        <v>2414641</v>
      </c>
      <c r="G44" s="228">
        <f>Detail!R44</f>
        <v>2414641</v>
      </c>
      <c r="H44" s="229">
        <f>IF(Detail!T44="","",Detail!T44)</f>
        <v>4737</v>
      </c>
      <c r="I44" s="229" t="str">
        <f>IF(Detail!U44="","",Detail!U44)</f>
        <v/>
      </c>
      <c r="J44" s="229" t="str">
        <f>IF(Detail!V44="","",Detail!V44)</f>
        <v/>
      </c>
      <c r="K44" s="245">
        <f>IF(Detail!W44="","",Detail!W44)</f>
        <v>26.419445667325515</v>
      </c>
      <c r="L44" s="229">
        <f>IF(Detail!X44="","",Detail!X44)</f>
        <v>0.91850541176588296</v>
      </c>
      <c r="M44" s="245">
        <f>IF(Detail!Y44="","",Detail!Y44)</f>
        <v>48.085781256019274</v>
      </c>
      <c r="N44" s="230">
        <f>Detail!AN44-Detail!AL44-Detail!AM44</f>
        <v>8.5</v>
      </c>
      <c r="O44" s="230">
        <f>Detail!AL44</f>
        <v>4</v>
      </c>
      <c r="P44" s="230">
        <f>Detail!AM44</f>
        <v>5</v>
      </c>
      <c r="Q44" s="231">
        <f>Detail!AQ44</f>
        <v>43.919445667325519</v>
      </c>
      <c r="R44" s="232">
        <f>Detail!AR44</f>
        <v>65.585781256019274</v>
      </c>
    </row>
    <row r="45" spans="1:18" ht="39.6" x14ac:dyDescent="0.3">
      <c r="A45" s="223" t="str">
        <f>Detail!C45</f>
        <v>Bike Facility</v>
      </c>
      <c r="B45" s="224" t="str">
        <f>Detail!G45</f>
        <v>02-23-0001</v>
      </c>
      <c r="C45" s="225" t="str">
        <f>Detail!H45</f>
        <v>Evanston</v>
      </c>
      <c r="D45" s="225" t="str">
        <f>Detail!I45</f>
        <v>Church Street Pedestrian and Bicycle Improvements</v>
      </c>
      <c r="E45" s="226">
        <f>Detail!K45</f>
        <v>6405790</v>
      </c>
      <c r="F45" s="227">
        <f>Detail!L45</f>
        <v>4394541</v>
      </c>
      <c r="G45" s="228">
        <f>Detail!R45</f>
        <v>0</v>
      </c>
      <c r="H45" s="229">
        <f>IF(Detail!T45="","",Detail!T45)</f>
        <v>9424</v>
      </c>
      <c r="I45" s="229" t="str">
        <f>IF(Detail!U45="","",Detail!U45)</f>
        <v/>
      </c>
      <c r="J45" s="229" t="str">
        <f>IF(Detail!V45="","",Detail!V45)</f>
        <v/>
      </c>
      <c r="K45" s="245">
        <f>IF(Detail!W45="","",Detail!W45)</f>
        <v>14.054055940207563</v>
      </c>
      <c r="L45" s="229">
        <f>IF(Detail!X45="","",Detail!X45)</f>
        <v>50.761723160745483</v>
      </c>
      <c r="M45" s="245">
        <f>IF(Detail!Y45="","",Detail!Y45)</f>
        <v>5.7814225660537133</v>
      </c>
      <c r="N45" s="230">
        <f>Detail!AN45-Detail!AL45-Detail!AM45</f>
        <v>22</v>
      </c>
      <c r="O45" s="230">
        <f>Detail!AL45</f>
        <v>6</v>
      </c>
      <c r="P45" s="230">
        <f>Detail!AM45</f>
        <v>1</v>
      </c>
      <c r="Q45" s="231">
        <f>Detail!AQ45</f>
        <v>43.054055940207562</v>
      </c>
      <c r="R45" s="232">
        <f>Detail!AR45</f>
        <v>34.781422566053713</v>
      </c>
    </row>
    <row r="46" spans="1:18" ht="26.4" x14ac:dyDescent="0.3">
      <c r="A46" s="223" t="str">
        <f>Detail!C46</f>
        <v>Signal Interconnect</v>
      </c>
      <c r="B46" s="224" t="str">
        <f>Detail!G46</f>
        <v>03-23-0034</v>
      </c>
      <c r="C46" s="225" t="str">
        <f>Detail!H46</f>
        <v>IDOT D1</v>
      </c>
      <c r="D46" s="225" t="str">
        <f>Detail!I46</f>
        <v>1) Wolf Rd - Thacker St to Howard St, 2) Mt Prospect Rd - Algonquin Rd to Oakton St (Centracs)</v>
      </c>
      <c r="E46" s="226">
        <f>Detail!K46</f>
        <v>1086000</v>
      </c>
      <c r="F46" s="227">
        <f>Detail!L46</f>
        <v>724000</v>
      </c>
      <c r="G46" s="228">
        <f>Detail!R46</f>
        <v>0</v>
      </c>
      <c r="H46" s="229">
        <f>IF(Detail!T46="","",Detail!T46)</f>
        <v>6091</v>
      </c>
      <c r="I46" s="229" t="str">
        <f>IF(Detail!U46="","",Detail!U46)</f>
        <v/>
      </c>
      <c r="J46" s="229" t="str">
        <f>IF(Detail!V46="","",Detail!V46)</f>
        <v/>
      </c>
      <c r="K46" s="245">
        <f>IF(Detail!W46="","",Detail!W46)</f>
        <v>22.015785944025097</v>
      </c>
      <c r="L46" s="229">
        <f>IF(Detail!X46="","",Detail!X46)</f>
        <v>2.4214639214898077</v>
      </c>
      <c r="M46" s="245">
        <f>IF(Detail!Y46="","",Detail!Y46)</f>
        <v>45.110308433665942</v>
      </c>
      <c r="N46" s="230">
        <f>Detail!AN46-Detail!AL46-Detail!AM46</f>
        <v>14</v>
      </c>
      <c r="O46" s="230">
        <f>Detail!AL46</f>
        <v>2</v>
      </c>
      <c r="P46" s="230">
        <f>Detail!AM46</f>
        <v>5</v>
      </c>
      <c r="Q46" s="231">
        <f>Detail!AQ46</f>
        <v>43.015785944025097</v>
      </c>
      <c r="R46" s="232">
        <f>Detail!AR46</f>
        <v>66.110308433665949</v>
      </c>
    </row>
    <row r="47" spans="1:18" ht="26.4" x14ac:dyDescent="0.3">
      <c r="A47" s="223" t="str">
        <f>Detail!C47</f>
        <v>Signal Interconnect</v>
      </c>
      <c r="B47" s="224" t="str">
        <f>Detail!G47</f>
        <v>11-23-0010</v>
      </c>
      <c r="C47" s="225" t="str">
        <f>Detail!H47</f>
        <v>IDOT D1</v>
      </c>
      <c r="D47" s="225" t="str">
        <f>Detail!I47</f>
        <v>1) US 20 Grant Hwy - Ill 23 to Prospect St, 2) Ill 23 State St - Ill 176 to US 20</v>
      </c>
      <c r="E47" s="226">
        <f>Detail!K47</f>
        <v>552000</v>
      </c>
      <c r="F47" s="227">
        <f>Detail!L47</f>
        <v>368000</v>
      </c>
      <c r="G47" s="228">
        <f>Detail!R47</f>
        <v>0</v>
      </c>
      <c r="H47" s="229">
        <f>IF(Detail!T47="","",Detail!T47)</f>
        <v>3548</v>
      </c>
      <c r="I47" s="229" t="str">
        <f>IF(Detail!U47="","",Detail!U47)</f>
        <v/>
      </c>
      <c r="J47" s="229" t="str">
        <f>IF(Detail!V47="","",Detail!V47)</f>
        <v/>
      </c>
      <c r="K47" s="245">
        <f>IF(Detail!W47="","",Detail!W47)</f>
        <v>31.007238050129754</v>
      </c>
      <c r="L47" s="229">
        <f>IF(Detail!X47="","",Detail!X47)</f>
        <v>0.883551905019612</v>
      </c>
      <c r="M47" s="245">
        <f>IF(Detail!Y47="","",Detail!Y47)</f>
        <v>48.157266923592005</v>
      </c>
      <c r="N47" s="230">
        <f>Detail!AN47-Detail!AL47-Detail!AM47</f>
        <v>12</v>
      </c>
      <c r="O47" s="230">
        <f>Detail!AL47</f>
        <v>0</v>
      </c>
      <c r="P47" s="230">
        <f>Detail!AM47</f>
        <v>0</v>
      </c>
      <c r="Q47" s="231">
        <f>Detail!AQ47</f>
        <v>43.007238050129757</v>
      </c>
      <c r="R47" s="232">
        <f>Detail!AR47</f>
        <v>60.157266923592005</v>
      </c>
    </row>
    <row r="48" spans="1:18" ht="26.4" x14ac:dyDescent="0.3">
      <c r="A48" s="223" t="str">
        <f>Detail!C48</f>
        <v>Bike Facility</v>
      </c>
      <c r="B48" s="224" t="str">
        <f>Detail!G48</f>
        <v>03-23-0021</v>
      </c>
      <c r="C48" s="225" t="str">
        <f>Detail!H48</f>
        <v>Mt Prospect</v>
      </c>
      <c r="D48" s="225" t="str">
        <f>Detail!I48</f>
        <v>Melas-Meadows Pedestrian Bridge</v>
      </c>
      <c r="E48" s="226">
        <f>Detail!K48</f>
        <v>6436280</v>
      </c>
      <c r="F48" s="227">
        <f>Detail!L48</f>
        <v>5033824</v>
      </c>
      <c r="G48" s="228">
        <f>Detail!R48</f>
        <v>0</v>
      </c>
      <c r="H48" s="229">
        <f>IF(Detail!T48="","",Detail!T48)</f>
        <v>8032</v>
      </c>
      <c r="I48" s="229" t="str">
        <f>IF(Detail!U48="","",Detail!U48)</f>
        <v/>
      </c>
      <c r="J48" s="229" t="str">
        <f>IF(Detail!V48="","",Detail!V48)</f>
        <v/>
      </c>
      <c r="K48" s="245">
        <f>IF(Detail!W48="","",Detail!W48)</f>
        <v>16.951714827701313</v>
      </c>
      <c r="L48" s="229">
        <f>IF(Detail!X48="","",Detail!X48)</f>
        <v>42.69884259770393</v>
      </c>
      <c r="M48" s="245">
        <f>IF(Detail!Y48="","",Detail!Y48)</f>
        <v>8.1443317543688227</v>
      </c>
      <c r="N48" s="230">
        <f>Detail!AN48-Detail!AL48-Detail!AM48</f>
        <v>24</v>
      </c>
      <c r="O48" s="230">
        <f>Detail!AL48</f>
        <v>2</v>
      </c>
      <c r="P48" s="230">
        <f>Detail!AM48</f>
        <v>0</v>
      </c>
      <c r="Q48" s="231">
        <f>Detail!AQ48</f>
        <v>42.951714827701309</v>
      </c>
      <c r="R48" s="232">
        <f>Detail!AR48</f>
        <v>34.144331754368821</v>
      </c>
    </row>
    <row r="49" spans="1:18" ht="26.4" x14ac:dyDescent="0.3">
      <c r="A49" s="223" t="str">
        <f>Detail!C49</f>
        <v>Bike Facility</v>
      </c>
      <c r="B49" s="224" t="str">
        <f>Detail!G49</f>
        <v>07-23-0006</v>
      </c>
      <c r="C49" s="225" t="str">
        <f>Detail!H49</f>
        <v>Sauk Village</v>
      </c>
      <c r="D49" s="225" t="str">
        <f>Detail!I49</f>
        <v>Old Plank Road Trail Extension</v>
      </c>
      <c r="E49" s="226">
        <f>Detail!K49</f>
        <v>9629000</v>
      </c>
      <c r="F49" s="227">
        <f>Detail!L49</f>
        <v>600000</v>
      </c>
      <c r="G49" s="228">
        <f>Detail!R49</f>
        <v>0</v>
      </c>
      <c r="H49" s="229">
        <f>IF(Detail!T49="","",Detail!T49)</f>
        <v>25927</v>
      </c>
      <c r="I49" s="229" t="str">
        <f>IF(Detail!U49="","",Detail!U49)</f>
        <v/>
      </c>
      <c r="J49" s="229" t="str">
        <f>IF(Detail!V49="","",Detail!V49)</f>
        <v/>
      </c>
      <c r="K49" s="245">
        <f>IF(Detail!W49="","",Detail!W49)</f>
        <v>1.5226979563894683</v>
      </c>
      <c r="L49" s="229">
        <f>IF(Detail!X49="","",Detail!X49)</f>
        <v>126.01945594725345</v>
      </c>
      <c r="M49" s="245">
        <f>IF(Detail!Y49="","",Detail!Y49)</f>
        <v>0.23602822767183479</v>
      </c>
      <c r="N49" s="230">
        <f>Detail!AN49-Detail!AL49-Detail!AM49</f>
        <v>26</v>
      </c>
      <c r="O49" s="230">
        <f>Detail!AL49</f>
        <v>10</v>
      </c>
      <c r="P49" s="230">
        <f>Detail!AM49</f>
        <v>5</v>
      </c>
      <c r="Q49" s="231">
        <f>Detail!AQ49</f>
        <v>42.522697956389472</v>
      </c>
      <c r="R49" s="232">
        <f>Detail!AR49</f>
        <v>41.236028227671838</v>
      </c>
    </row>
    <row r="50" spans="1:18" ht="26.4" x14ac:dyDescent="0.3">
      <c r="A50" s="223" t="str">
        <f>Detail!C50</f>
        <v>Signal Interconnect</v>
      </c>
      <c r="B50" s="224" t="str">
        <f>Detail!G50</f>
        <v>03-23-0030</v>
      </c>
      <c r="C50" s="225" t="str">
        <f>Detail!H50</f>
        <v>IDOT D1</v>
      </c>
      <c r="D50" s="225" t="str">
        <f>Detail!I50</f>
        <v>Cumberland Ave - Devon to Granville Ave</v>
      </c>
      <c r="E50" s="226">
        <f>Detail!K50</f>
        <v>180000</v>
      </c>
      <c r="F50" s="227">
        <f>Detail!L50</f>
        <v>120000</v>
      </c>
      <c r="G50" s="228">
        <f>Detail!R50</f>
        <v>0</v>
      </c>
      <c r="H50" s="229">
        <f>IF(Detail!T50="","",Detail!T50)</f>
        <v>4184</v>
      </c>
      <c r="I50" s="229" t="str">
        <f>IF(Detail!U50="","",Detail!U50)</f>
        <v/>
      </c>
      <c r="J50" s="229" t="str">
        <f>IF(Detail!V50="","",Detail!V50)</f>
        <v/>
      </c>
      <c r="K50" s="245">
        <f>IF(Detail!W50="","",Detail!W50)</f>
        <v>28.462054092028417</v>
      </c>
      <c r="L50" s="229">
        <f>IF(Detail!X50="","",Detail!X50)</f>
        <v>1.0423046809639647</v>
      </c>
      <c r="M50" s="245">
        <f>IF(Detail!Y50="","",Detail!Y50)</f>
        <v>47.8334438263377</v>
      </c>
      <c r="N50" s="230">
        <f>Detail!AN50-Detail!AL50-Detail!AM50</f>
        <v>14</v>
      </c>
      <c r="O50" s="230">
        <f>Detail!AL50</f>
        <v>0</v>
      </c>
      <c r="P50" s="230">
        <f>Detail!AM50</f>
        <v>0</v>
      </c>
      <c r="Q50" s="231">
        <f>Detail!AQ50</f>
        <v>42.462054092028417</v>
      </c>
      <c r="R50" s="232">
        <f>Detail!AR50</f>
        <v>61.8334438263377</v>
      </c>
    </row>
    <row r="51" spans="1:18" ht="26.4" x14ac:dyDescent="0.3">
      <c r="A51" s="223" t="str">
        <f>Detail!C51</f>
        <v>Signal Interconnect</v>
      </c>
      <c r="B51" s="224" t="str">
        <f>Detail!G51</f>
        <v>09-23-0007</v>
      </c>
      <c r="C51" s="225" t="str">
        <f>Detail!H51</f>
        <v>Aurora</v>
      </c>
      <c r="D51" s="225" t="str">
        <f>Detail!I51</f>
        <v>Indian Trail Traffic Signal Modernization / Resurfacing from Edgelawn Drive to Highland Avenue</v>
      </c>
      <c r="E51" s="226">
        <f>Detail!K51</f>
        <v>5460000</v>
      </c>
      <c r="F51" s="227">
        <f>Detail!L51</f>
        <v>1300000</v>
      </c>
      <c r="G51" s="228">
        <f>Detail!R51</f>
        <v>1300000</v>
      </c>
      <c r="H51" s="229">
        <f>IF(Detail!T51="","",Detail!T51)</f>
        <v>13742</v>
      </c>
      <c r="I51" s="229" t="str">
        <f>IF(Detail!U51="","",Detail!U51)</f>
        <v/>
      </c>
      <c r="J51" s="229" t="str">
        <f>IF(Detail!V51="","",Detail!V51)</f>
        <v/>
      </c>
      <c r="K51" s="245">
        <f>IF(Detail!W51="","",Detail!W51)</f>
        <v>7.8570739798949738</v>
      </c>
      <c r="L51" s="229">
        <f>IF(Detail!X51="","",Detail!X51)</f>
        <v>3.5188899979654584</v>
      </c>
      <c r="M51" s="245">
        <f>IF(Detail!Y51="","",Detail!Y51)</f>
        <v>43.054647482882181</v>
      </c>
      <c r="N51" s="230">
        <f>Detail!AN51-Detail!AL51-Detail!AM51</f>
        <v>19</v>
      </c>
      <c r="O51" s="230">
        <f>Detail!AL51</f>
        <v>4</v>
      </c>
      <c r="P51" s="230">
        <f>Detail!AM51</f>
        <v>10</v>
      </c>
      <c r="Q51" s="231">
        <f>Detail!AQ51</f>
        <v>40.857073979894977</v>
      </c>
      <c r="R51" s="232">
        <f>Detail!AR51</f>
        <v>76.054647482882189</v>
      </c>
    </row>
    <row r="52" spans="1:18" ht="26.4" x14ac:dyDescent="0.3">
      <c r="A52" s="223" t="str">
        <f>Detail!C52</f>
        <v>Signal Interconnect</v>
      </c>
      <c r="B52" s="224" t="str">
        <f>Detail!G52</f>
        <v>06-23-0009</v>
      </c>
      <c r="C52" s="225" t="str">
        <f>Detail!H52</f>
        <v>IDOT D1</v>
      </c>
      <c r="D52" s="225" t="str">
        <f>Detail!I52</f>
        <v>US 45 LaGrange Rd/96th Ave - McCarthy Rd to Creek Rd</v>
      </c>
      <c r="E52" s="226">
        <f>Detail!K52</f>
        <v>348000</v>
      </c>
      <c r="F52" s="227">
        <f>Detail!L52</f>
        <v>232000</v>
      </c>
      <c r="G52" s="228">
        <f>Detail!R52</f>
        <v>0</v>
      </c>
      <c r="H52" s="229">
        <f>IF(Detail!T52="","",Detail!T52)</f>
        <v>6407</v>
      </c>
      <c r="I52" s="229" t="str">
        <f>IF(Detail!U52="","",Detail!U52)</f>
        <v/>
      </c>
      <c r="J52" s="229" t="str">
        <f>IF(Detail!V52="","",Detail!V52)</f>
        <v/>
      </c>
      <c r="K52" s="245">
        <f>IF(Detail!W52="","",Detail!W52)</f>
        <v>21.098556506651033</v>
      </c>
      <c r="L52" s="229">
        <f>IF(Detail!X52="","",Detail!X52)</f>
        <v>2.5473169824625663</v>
      </c>
      <c r="M52" s="245">
        <f>IF(Detail!Y52="","",Detail!Y52)</f>
        <v>44.869668577296643</v>
      </c>
      <c r="N52" s="230">
        <f>Detail!AN52-Detail!AL52-Detail!AM52</f>
        <v>14</v>
      </c>
      <c r="O52" s="230">
        <f>Detail!AL52</f>
        <v>0</v>
      </c>
      <c r="P52" s="230">
        <f>Detail!AM52</f>
        <v>5</v>
      </c>
      <c r="Q52" s="231">
        <f>Detail!AQ52</f>
        <v>40.098556506651036</v>
      </c>
      <c r="R52" s="232">
        <f>Detail!AR52</f>
        <v>63.869668577296643</v>
      </c>
    </row>
    <row r="53" spans="1:18" ht="26.4" x14ac:dyDescent="0.3">
      <c r="A53" s="223" t="str">
        <f>Detail!C53</f>
        <v>Bike Facility</v>
      </c>
      <c r="B53" s="224" t="str">
        <f>Detail!G53</f>
        <v>07-23-0016</v>
      </c>
      <c r="C53" s="225" t="str">
        <f>Detail!H53</f>
        <v>Burnham</v>
      </c>
      <c r="D53" s="225" t="str">
        <f>Detail!I53</f>
        <v>Burnham Greenway Gap</v>
      </c>
      <c r="E53" s="226">
        <f>Detail!K53</f>
        <v>16115500</v>
      </c>
      <c r="F53" s="227">
        <f>Detail!L53</f>
        <v>12125000</v>
      </c>
      <c r="G53" s="228">
        <f>Detail!R53</f>
        <v>0</v>
      </c>
      <c r="H53" s="229">
        <f>IF(Detail!T53="","",Detail!T53)</f>
        <v>69327</v>
      </c>
      <c r="I53" s="229" t="str">
        <f>IF(Detail!U53="","",Detail!U53)</f>
        <v/>
      </c>
      <c r="J53" s="229" t="str">
        <f>IF(Detail!V53="","",Detail!V53)</f>
        <v/>
      </c>
      <c r="K53" s="245">
        <f>IF(Detail!W53="","",Detail!W53)</f>
        <v>4.408984551525435E-3</v>
      </c>
      <c r="L53" s="229">
        <f>IF(Detail!X53="","",Detail!X53)</f>
        <v>327.41430501458831</v>
      </c>
      <c r="M53" s="245">
        <f>IF(Detail!Y53="","",Detail!Y53)</f>
        <v>4.5260088712720482E-5</v>
      </c>
      <c r="N53" s="230">
        <f>Detail!AN53-Detail!AL53-Detail!AM53</f>
        <v>24</v>
      </c>
      <c r="O53" s="230">
        <f>Detail!AL53</f>
        <v>10</v>
      </c>
      <c r="P53" s="230">
        <f>Detail!AM53</f>
        <v>5</v>
      </c>
      <c r="Q53" s="231">
        <f>Detail!AQ53</f>
        <v>39.004408984551524</v>
      </c>
      <c r="R53" s="232">
        <f>Detail!AR53</f>
        <v>39.000045260088712</v>
      </c>
    </row>
    <row r="54" spans="1:18" x14ac:dyDescent="0.3">
      <c r="A54" s="223" t="str">
        <f>Detail!C54</f>
        <v>Signal Interconnect</v>
      </c>
      <c r="B54" s="224" t="str">
        <f>Detail!G54</f>
        <v>04-23-0006</v>
      </c>
      <c r="C54" s="225" t="str">
        <f>Detail!H54</f>
        <v>IDOT D1</v>
      </c>
      <c r="D54" s="225" t="str">
        <f>Detail!I54</f>
        <v>Des Plaines Ave - Madison St to Jackson Blvd</v>
      </c>
      <c r="E54" s="226">
        <f>Detail!K54</f>
        <v>270000</v>
      </c>
      <c r="F54" s="227">
        <f>Detail!L54</f>
        <v>180000</v>
      </c>
      <c r="G54" s="228">
        <f>Detail!R54</f>
        <v>0</v>
      </c>
      <c r="H54" s="229">
        <f>IF(Detail!T54="","",Detail!T54)</f>
        <v>6071</v>
      </c>
      <c r="I54" s="229" t="str">
        <f>IF(Detail!U54="","",Detail!U54)</f>
        <v/>
      </c>
      <c r="J54" s="229" t="str">
        <f>IF(Detail!V54="","",Detail!V54)</f>
        <v/>
      </c>
      <c r="K54" s="245">
        <f>IF(Detail!W54="","",Detail!W54)</f>
        <v>22.075162341002635</v>
      </c>
      <c r="L54" s="229">
        <f>IF(Detail!X54="","",Detail!X54)</f>
        <v>2.0114678760176807</v>
      </c>
      <c r="M54" s="245">
        <f>IF(Detail!Y54="","",Detail!Y54)</f>
        <v>45.903236230739758</v>
      </c>
      <c r="N54" s="230">
        <f>Detail!AN54-Detail!AL54-Detail!AM54</f>
        <v>14</v>
      </c>
      <c r="O54" s="230">
        <f>Detail!AL54</f>
        <v>2</v>
      </c>
      <c r="P54" s="230">
        <f>Detail!AM54</f>
        <v>0</v>
      </c>
      <c r="Q54" s="231">
        <f>Detail!AQ54</f>
        <v>38.075162341002638</v>
      </c>
      <c r="R54" s="232">
        <f>Detail!AR54</f>
        <v>61.903236230739758</v>
      </c>
    </row>
    <row r="55" spans="1:18" ht="26.4" x14ac:dyDescent="0.3">
      <c r="A55" s="223" t="str">
        <f>Detail!C55</f>
        <v>Access to Transit</v>
      </c>
      <c r="B55" s="224" t="str">
        <f>Detail!G55</f>
        <v>11-23-0004</v>
      </c>
      <c r="C55" s="225" t="str">
        <f>Detail!H55</f>
        <v>Harvard</v>
      </c>
      <c r="D55" s="225" t="str">
        <f>Detail!I55</f>
        <v>US. Rte. 14 Sidewalks Phase I</v>
      </c>
      <c r="E55" s="226">
        <f>Detail!K55</f>
        <v>770000</v>
      </c>
      <c r="F55" s="227">
        <f>Detail!L55</f>
        <v>149000</v>
      </c>
      <c r="G55" s="228">
        <f>Detail!R55</f>
        <v>149000</v>
      </c>
      <c r="H55" s="229">
        <f>IF(Detail!T55="","",Detail!T55)</f>
        <v>5322</v>
      </c>
      <c r="I55" s="229" t="str">
        <f>IF(Detail!U55="","",Detail!U55)</f>
        <v/>
      </c>
      <c r="J55" s="229" t="str">
        <f>IF(Detail!V55="","",Detail!V55)</f>
        <v/>
      </c>
      <c r="K55" s="245">
        <f>IF(Detail!W55="","",Detail!W55)</f>
        <v>24.417973777983569</v>
      </c>
      <c r="L55" s="229">
        <f>IF(Detail!X55="","",Detail!X55)</f>
        <v>1.011029282306048</v>
      </c>
      <c r="M55" s="245">
        <f>IF(Detail!Y55="","",Detail!Y55)</f>
        <v>47.897066526814584</v>
      </c>
      <c r="N55" s="230">
        <f>Detail!AN55-Detail!AL55-Detail!AM55</f>
        <v>8.5</v>
      </c>
      <c r="O55" s="230">
        <f>Detail!AL55</f>
        <v>4</v>
      </c>
      <c r="P55" s="230">
        <f>Detail!AM55</f>
        <v>1</v>
      </c>
      <c r="Q55" s="231">
        <f>Detail!AQ55</f>
        <v>37.917973777983569</v>
      </c>
      <c r="R55" s="232">
        <f>Detail!AR55</f>
        <v>61.397066526814584</v>
      </c>
    </row>
    <row r="56" spans="1:18" ht="26.4" x14ac:dyDescent="0.3">
      <c r="A56" s="223" t="str">
        <f>Detail!C56</f>
        <v>Direct Emissions Reduction</v>
      </c>
      <c r="B56" s="224" t="str">
        <f>Detail!G56</f>
        <v>07-23-0008</v>
      </c>
      <c r="C56" s="225" t="str">
        <f>Detail!H56</f>
        <v>Markham</v>
      </c>
      <c r="D56" s="225" t="str">
        <f>Detail!I56</f>
        <v>Markham Plaza Electrification Improvements</v>
      </c>
      <c r="E56" s="226">
        <f>Detail!K56</f>
        <v>20650929</v>
      </c>
      <c r="F56" s="227">
        <f>Detail!L56</f>
        <v>920000</v>
      </c>
      <c r="G56" s="228">
        <f>Detail!R56</f>
        <v>920000</v>
      </c>
      <c r="H56" s="229">
        <f>IF(Detail!T56="","",Detail!T56)</f>
        <v>11998</v>
      </c>
      <c r="I56" s="229">
        <f>IF(Detail!U56="","",Detail!U56)</f>
        <v>30167.788255544619</v>
      </c>
      <c r="J56" s="229">
        <f>IF(Detail!V56="","",Detail!V56)</f>
        <v>1856.4792772642843</v>
      </c>
      <c r="K56" s="245">
        <f>IF(Detail!W56="","",Detail!W56)</f>
        <v>2.075149696113431</v>
      </c>
      <c r="L56" s="229">
        <f>IF(Detail!X56="","",Detail!X56)</f>
        <v>5.765907050918039</v>
      </c>
      <c r="M56" s="245">
        <f>IF(Detail!Y56="","",Detail!Y56)</f>
        <v>39.133229122901994</v>
      </c>
      <c r="N56" s="230">
        <f>Detail!AN56-Detail!AL56-Detail!AM56</f>
        <v>15</v>
      </c>
      <c r="O56" s="230">
        <f>Detail!AL56</f>
        <v>10</v>
      </c>
      <c r="P56" s="230">
        <f>Detail!AM56</f>
        <v>10</v>
      </c>
      <c r="Q56" s="231">
        <f>Detail!AQ56</f>
        <v>37.075149696113428</v>
      </c>
      <c r="R56" s="232">
        <f>Detail!AR56</f>
        <v>74.133229122901994</v>
      </c>
    </row>
    <row r="57" spans="1:18" ht="66" x14ac:dyDescent="0.3">
      <c r="A57" s="223" t="str">
        <f>Detail!C57</f>
        <v>Bike Facility</v>
      </c>
      <c r="B57" s="224" t="str">
        <f>Detail!G57</f>
        <v>11-23-0006</v>
      </c>
      <c r="C57" s="225" t="str">
        <f>Detail!H57</f>
        <v>McHenry Co DOT</v>
      </c>
      <c r="D57" s="225" t="str">
        <f>Detail!I57</f>
        <v>Bull Valley Road Shared Use Path, Bridge and Lighting Improvements from Cunat Drive to Green Street</v>
      </c>
      <c r="E57" s="226">
        <f>Detail!K57</f>
        <v>7458140</v>
      </c>
      <c r="F57" s="227">
        <f>Detail!L57</f>
        <v>4563242</v>
      </c>
      <c r="G57" s="228">
        <f>Detail!R57</f>
        <v>0</v>
      </c>
      <c r="H57" s="229">
        <f>IF(Detail!T57="","",Detail!T57)</f>
        <v>9469</v>
      </c>
      <c r="I57" s="229" t="str">
        <f>IF(Detail!U57="","",Detail!U57)</f>
        <v/>
      </c>
      <c r="J57" s="229" t="str">
        <f>IF(Detail!V57="","",Detail!V57)</f>
        <v/>
      </c>
      <c r="K57" s="245">
        <f>IF(Detail!W57="","",Detail!W57)</f>
        <v>13.96914501095789</v>
      </c>
      <c r="L57" s="229">
        <f>IF(Detail!X57="","",Detail!X57)</f>
        <v>47.626880921642076</v>
      </c>
      <c r="M57" s="245">
        <f>IF(Detail!Y57="","",Detail!Y57)</f>
        <v>6.6053542243144125</v>
      </c>
      <c r="N57" s="230">
        <f>Detail!AN57-Detail!AL57-Detail!AM57</f>
        <v>22</v>
      </c>
      <c r="O57" s="230">
        <f>Detail!AL57</f>
        <v>0</v>
      </c>
      <c r="P57" s="230">
        <f>Detail!AM57</f>
        <v>0</v>
      </c>
      <c r="Q57" s="231">
        <f>Detail!AQ57</f>
        <v>35.969145010957888</v>
      </c>
      <c r="R57" s="232">
        <f>Detail!AR57</f>
        <v>28.605354224314411</v>
      </c>
    </row>
    <row r="58" spans="1:18" x14ac:dyDescent="0.3">
      <c r="A58" s="223" t="str">
        <f>Detail!C58</f>
        <v>Bike Facility</v>
      </c>
      <c r="B58" s="224" t="str">
        <f>Detail!G58</f>
        <v>07-23-0011</v>
      </c>
      <c r="C58" s="225" t="str">
        <f>Detail!H58</f>
        <v>Harvey</v>
      </c>
      <c r="D58" s="225" t="str">
        <f>Detail!I58</f>
        <v>Sibley Avenue Sidepath and Pedestrian Overpass</v>
      </c>
      <c r="E58" s="226">
        <f>Detail!K58</f>
        <v>11227962</v>
      </c>
      <c r="F58" s="227">
        <f>Detail!L58</f>
        <v>473188</v>
      </c>
      <c r="G58" s="228">
        <f>Detail!R58</f>
        <v>0</v>
      </c>
      <c r="H58" s="229">
        <f>IF(Detail!T58="","",Detail!T58)</f>
        <v>26578</v>
      </c>
      <c r="I58" s="229" t="str">
        <f>IF(Detail!U58="","",Detail!U58)</f>
        <v/>
      </c>
      <c r="J58" s="229" t="str">
        <f>IF(Detail!V58="","",Detail!V58)</f>
        <v/>
      </c>
      <c r="K58" s="245">
        <f>IF(Detail!W58="","",Detail!W58)</f>
        <v>1.3948889601251142</v>
      </c>
      <c r="L58" s="229">
        <f>IF(Detail!X58="","",Detail!X58)</f>
        <v>132.21794124401785</v>
      </c>
      <c r="M58" s="245">
        <f>IF(Detail!Y58="","",Detail!Y58)</f>
        <v>0.18136576286726583</v>
      </c>
      <c r="N58" s="230">
        <f>Detail!AN58-Detail!AL58-Detail!AM58</f>
        <v>14</v>
      </c>
      <c r="O58" s="230">
        <f>Detail!AL58</f>
        <v>10</v>
      </c>
      <c r="P58" s="230">
        <f>Detail!AM58</f>
        <v>10</v>
      </c>
      <c r="Q58" s="231">
        <f>Detail!AQ58</f>
        <v>35.394888960125115</v>
      </c>
      <c r="R58" s="232">
        <f>Detail!AR58</f>
        <v>34.181365762867266</v>
      </c>
    </row>
    <row r="59" spans="1:18" ht="26.4" x14ac:dyDescent="0.3">
      <c r="A59" s="223" t="str">
        <f>Detail!C59</f>
        <v>Signal Interconnect</v>
      </c>
      <c r="B59" s="224" t="str">
        <f>Detail!G59</f>
        <v>06-23-0008</v>
      </c>
      <c r="C59" s="225" t="str">
        <f>Detail!H59</f>
        <v>IDOT D1</v>
      </c>
      <c r="D59" s="225" t="str">
        <f>Detail!I59</f>
        <v>Ill 171 Archer Ave - McCarthy Rd to State St</v>
      </c>
      <c r="E59" s="226">
        <f>Detail!K59</f>
        <v>1524000</v>
      </c>
      <c r="F59" s="227">
        <f>Detail!L59</f>
        <v>1016000</v>
      </c>
      <c r="G59" s="228">
        <f>Detail!R59</f>
        <v>0</v>
      </c>
      <c r="H59" s="229">
        <f>IF(Detail!T59="","",Detail!T59)</f>
        <v>6448</v>
      </c>
      <c r="I59" s="229" t="str">
        <f>IF(Detail!U59="","",Detail!U59)</f>
        <v/>
      </c>
      <c r="J59" s="229" t="str">
        <f>IF(Detail!V59="","",Detail!V59)</f>
        <v/>
      </c>
      <c r="K59" s="245">
        <f>IF(Detail!W59="","",Detail!W59)</f>
        <v>20.982384133679311</v>
      </c>
      <c r="L59" s="229">
        <f>IF(Detail!X59="","",Detail!X59)</f>
        <v>1.333426559677483</v>
      </c>
      <c r="M59" s="245">
        <f>IF(Detail!Y59="","",Detail!Y59)</f>
        <v>47.245262135228394</v>
      </c>
      <c r="N59" s="230">
        <f>Detail!AN59-Detail!AL59-Detail!AM59</f>
        <v>14</v>
      </c>
      <c r="O59" s="230">
        <f>Detail!AL59</f>
        <v>0</v>
      </c>
      <c r="P59" s="230">
        <f>Detail!AM59</f>
        <v>0</v>
      </c>
      <c r="Q59" s="231">
        <f>Detail!AQ59</f>
        <v>34.982384133679311</v>
      </c>
      <c r="R59" s="232">
        <f>Detail!AR59</f>
        <v>61.245262135228394</v>
      </c>
    </row>
    <row r="60" spans="1:18" x14ac:dyDescent="0.3">
      <c r="A60" s="223" t="str">
        <f>Detail!C60</f>
        <v>Bike Facility</v>
      </c>
      <c r="B60" s="224" t="str">
        <f>Detail!G60</f>
        <v>01-23-0013</v>
      </c>
      <c r="C60" s="225" t="str">
        <f>Detail!H60</f>
        <v>Cook Co DOTH</v>
      </c>
      <c r="D60" s="225" t="str">
        <f>Detail!I60</f>
        <v>Eastward Extension of the 606: Ashland-Elston</v>
      </c>
      <c r="E60" s="226">
        <f>Detail!K60</f>
        <v>44584000</v>
      </c>
      <c r="F60" s="227">
        <f>Detail!L60</f>
        <v>31813240</v>
      </c>
      <c r="G60" s="228">
        <f>Detail!R60</f>
        <v>0</v>
      </c>
      <c r="H60" s="229">
        <f>IF(Detail!T60="","",Detail!T60)</f>
        <v>22438</v>
      </c>
      <c r="I60" s="229" t="str">
        <f>IF(Detail!U60="","",Detail!U60)</f>
        <v/>
      </c>
      <c r="J60" s="229" t="str">
        <f>IF(Detail!V60="","",Detail!V60)</f>
        <v/>
      </c>
      <c r="K60" s="245">
        <f>IF(Detail!W60="","",Detail!W60)</f>
        <v>2.4359593410466189</v>
      </c>
      <c r="L60" s="229">
        <f>IF(Detail!X60="","",Detail!X60)</f>
        <v>123.36504717615585</v>
      </c>
      <c r="M60" s="245">
        <f>IF(Detail!Y60="","",Detail!Y60)</f>
        <v>0.26421516216907565</v>
      </c>
      <c r="N60" s="230">
        <f>Detail!AN60-Detail!AL60-Detail!AM60</f>
        <v>30</v>
      </c>
      <c r="O60" s="230">
        <f>Detail!AL60</f>
        <v>2</v>
      </c>
      <c r="P60" s="230">
        <f>Detail!AM60</f>
        <v>0</v>
      </c>
      <c r="Q60" s="231">
        <f>Detail!AQ60</f>
        <v>34.435959341046619</v>
      </c>
      <c r="R60" s="232">
        <f>Detail!AR60</f>
        <v>32.264215162169073</v>
      </c>
    </row>
    <row r="61" spans="1:18" ht="26.4" x14ac:dyDescent="0.3">
      <c r="A61" s="223" t="str">
        <f>Detail!C61</f>
        <v>Intersection Improvement</v>
      </c>
      <c r="B61" s="224" t="str">
        <f>Detail!G61</f>
        <v>08-23-0009</v>
      </c>
      <c r="C61" s="225" t="str">
        <f>Detail!H61</f>
        <v>DuPage Co DOT</v>
      </c>
      <c r="D61" s="225" t="str">
        <f>Detail!I61</f>
        <v>Illinois Route 38 at Winfield Road Intersection Improvement</v>
      </c>
      <c r="E61" s="226">
        <f>Detail!K61</f>
        <v>14652400</v>
      </c>
      <c r="F61" s="227">
        <f>Detail!L61</f>
        <v>10649920</v>
      </c>
      <c r="G61" s="228">
        <f>Detail!R61</f>
        <v>9568320</v>
      </c>
      <c r="H61" s="229">
        <f>IF(Detail!T61="","",Detail!T61)</f>
        <v>21526</v>
      </c>
      <c r="I61" s="229" t="str">
        <f>IF(Detail!U61="","",Detail!U61)</f>
        <v/>
      </c>
      <c r="J61" s="229" t="str">
        <f>IF(Detail!V61="","",Detail!V61)</f>
        <v/>
      </c>
      <c r="K61" s="245">
        <f>IF(Detail!W61="","",Detail!W61)</f>
        <v>2.7542851809311704</v>
      </c>
      <c r="L61" s="229">
        <f>IF(Detail!X61="","",Detail!X61)</f>
        <v>6.1793259866372994</v>
      </c>
      <c r="M61" s="245">
        <f>IF(Detail!Y61="","",Detail!Y61)</f>
        <v>38.451651656930721</v>
      </c>
      <c r="N61" s="230">
        <f>Detail!AN61-Detail!AL61-Detail!AM61</f>
        <v>25</v>
      </c>
      <c r="O61" s="230">
        <f>Detail!AL61</f>
        <v>0</v>
      </c>
      <c r="P61" s="230">
        <f>Detail!AM61</f>
        <v>5</v>
      </c>
      <c r="Q61" s="231">
        <f>Detail!AQ61</f>
        <v>32.75428518093117</v>
      </c>
      <c r="R61" s="232">
        <f>Detail!AR61</f>
        <v>68.451651656930721</v>
      </c>
    </row>
    <row r="62" spans="1:18" x14ac:dyDescent="0.3">
      <c r="A62" s="223" t="str">
        <f>Detail!C62</f>
        <v>Transit Facility Improvement</v>
      </c>
      <c r="B62" s="224" t="str">
        <f>Detail!G62</f>
        <v>01-23-0009</v>
      </c>
      <c r="C62" s="225" t="str">
        <f>Detail!H62</f>
        <v>CDOT</v>
      </c>
      <c r="D62" s="225" t="str">
        <f>Detail!I62</f>
        <v>Washington Station (CTA Blue Line)</v>
      </c>
      <c r="E62" s="226">
        <f>Detail!K62</f>
        <v>195000000</v>
      </c>
      <c r="F62" s="227">
        <f>Detail!L62</f>
        <v>15000000</v>
      </c>
      <c r="G62" s="249">
        <f>Detail!R62</f>
        <v>15000000</v>
      </c>
      <c r="H62" s="229">
        <f>IF(Detail!T62="","",Detail!T62)</f>
        <v>34042</v>
      </c>
      <c r="I62" s="229" t="str">
        <f>IF(Detail!U62="","",Detail!U62)</f>
        <v/>
      </c>
      <c r="J62" s="229" t="str">
        <f>IF(Detail!V62="","",Detail!V62)</f>
        <v/>
      </c>
      <c r="K62" s="245">
        <f>IF(Detail!W62="","",Detail!W62)</f>
        <v>0.51050863603888608</v>
      </c>
      <c r="L62" s="229">
        <f>IF(Detail!X62="","",Detail!X62)</f>
        <v>7.4517979913350851</v>
      </c>
      <c r="M62" s="245">
        <f>IF(Detail!Y62="","",Detail!Y62)</f>
        <v>36.42741282510918</v>
      </c>
      <c r="N62" s="230">
        <f>Detail!AN62-Detail!AL62-Detail!AM62</f>
        <v>21</v>
      </c>
      <c r="O62" s="230">
        <f>Detail!AL62</f>
        <v>6</v>
      </c>
      <c r="P62" s="230">
        <f>Detail!AM62</f>
        <v>5</v>
      </c>
      <c r="Q62" s="231">
        <f>Detail!AQ62</f>
        <v>32.510508636038885</v>
      </c>
      <c r="R62" s="232">
        <f>Detail!AR62</f>
        <v>68.427412825109172</v>
      </c>
    </row>
    <row r="63" spans="1:18" x14ac:dyDescent="0.3">
      <c r="A63" s="223" t="str">
        <f>Detail!C63</f>
        <v>Signal Interconnect</v>
      </c>
      <c r="B63" s="224" t="str">
        <f>Detail!G63</f>
        <v>05-23-0002</v>
      </c>
      <c r="C63" s="225" t="str">
        <f>Detail!H63</f>
        <v>Berwyn</v>
      </c>
      <c r="D63" s="225" t="str">
        <f>Detail!I63</f>
        <v>16th Street Roadway and Intersection Improvement Project</v>
      </c>
      <c r="E63" s="226">
        <f>Detail!K63</f>
        <v>8723585</v>
      </c>
      <c r="F63" s="227">
        <f>Detail!L63</f>
        <v>1029858</v>
      </c>
      <c r="G63" s="228">
        <f>Detail!R63</f>
        <v>0</v>
      </c>
      <c r="H63" s="229">
        <f>IF(Detail!T63="","",Detail!T63)</f>
        <v>50329</v>
      </c>
      <c r="I63" s="229" t="str">
        <f>IF(Detail!U63="","",Detail!U63)</f>
        <v/>
      </c>
      <c r="J63" s="229" t="str">
        <f>IF(Detail!V63="","",Detail!V63)</f>
        <v/>
      </c>
      <c r="K63" s="245">
        <f>IF(Detail!W63="","",Detail!W63)</f>
        <v>5.6944013103644747E-2</v>
      </c>
      <c r="L63" s="229">
        <f>IF(Detail!X63="","",Detail!X63)</f>
        <v>17.809324655998399</v>
      </c>
      <c r="M63" s="245">
        <f>IF(Detail!Y63="","",Detail!Y63)</f>
        <v>23.456008956533942</v>
      </c>
      <c r="N63" s="230">
        <f>Detail!AN63-Detail!AL63-Detail!AM63</f>
        <v>17</v>
      </c>
      <c r="O63" s="230">
        <f>Detail!AL63</f>
        <v>8</v>
      </c>
      <c r="P63" s="230">
        <f>Detail!AM63</f>
        <v>5</v>
      </c>
      <c r="Q63" s="231">
        <f>Detail!AQ63</f>
        <v>30.056944013103646</v>
      </c>
      <c r="R63" s="232">
        <f>Detail!AR63</f>
        <v>53.456008956533942</v>
      </c>
    </row>
    <row r="64" spans="1:18" ht="26.4" x14ac:dyDescent="0.3">
      <c r="A64" s="223" t="str">
        <f>Detail!C64</f>
        <v>Intersection Improvement</v>
      </c>
      <c r="B64" s="224" t="str">
        <f>Detail!G64</f>
        <v>08-23-0008</v>
      </c>
      <c r="C64" s="225" t="str">
        <f>Detail!H64</f>
        <v>DuPage Co DOT</v>
      </c>
      <c r="D64" s="225" t="str">
        <f>Detail!I64</f>
        <v>Naperville Road and Illinois Route 38  Intersection Improvements</v>
      </c>
      <c r="E64" s="226">
        <f>Detail!K64</f>
        <v>8043060</v>
      </c>
      <c r="F64" s="227">
        <f>Detail!L64</f>
        <v>5179600</v>
      </c>
      <c r="G64" s="228">
        <f>Detail!R64</f>
        <v>0</v>
      </c>
      <c r="H64" s="229">
        <f>IF(Detail!T64="","",Detail!T64)</f>
        <v>8375</v>
      </c>
      <c r="I64" s="229" t="str">
        <f>IF(Detail!U64="","",Detail!U64)</f>
        <v/>
      </c>
      <c r="J64" s="229" t="str">
        <f>IF(Detail!V64="","",Detail!V64)</f>
        <v/>
      </c>
      <c r="K64" s="245">
        <f>IF(Detail!W64="","",Detail!W64)</f>
        <v>16.186504630171004</v>
      </c>
      <c r="L64" s="229">
        <f>IF(Detail!X64="","",Detail!X64)</f>
        <v>2.6454281286999026</v>
      </c>
      <c r="M64" s="245">
        <f>IF(Detail!Y64="","",Detail!Y64)</f>
        <v>44.682963979948482</v>
      </c>
      <c r="N64" s="230">
        <f>Detail!AN64-Detail!AL64-Detail!AM64</f>
        <v>13</v>
      </c>
      <c r="O64" s="230">
        <f>Detail!AL64</f>
        <v>0</v>
      </c>
      <c r="P64" s="230">
        <f>Detail!AM64</f>
        <v>0</v>
      </c>
      <c r="Q64" s="231">
        <f>Detail!AQ64</f>
        <v>29.186504630171004</v>
      </c>
      <c r="R64" s="232">
        <f>Detail!AR64</f>
        <v>57.682963979948482</v>
      </c>
    </row>
    <row r="65" spans="1:18" x14ac:dyDescent="0.3">
      <c r="A65" s="223" t="str">
        <f>Detail!C65</f>
        <v>Signal Interconnect</v>
      </c>
      <c r="B65" s="224" t="str">
        <f>Detail!G65</f>
        <v>15-23-0013</v>
      </c>
      <c r="C65" s="225" t="str">
        <f>Detail!H65</f>
        <v>IDOT D1</v>
      </c>
      <c r="D65" s="225" t="str">
        <f>Detail!I65</f>
        <v>West Lake Ave - Pfingsten Rd to West Lake Ave</v>
      </c>
      <c r="E65" s="226">
        <f>Detail!K65</f>
        <v>264000</v>
      </c>
      <c r="F65" s="227">
        <f>Detail!L65</f>
        <v>176000</v>
      </c>
      <c r="G65" s="228">
        <f>Detail!R65</f>
        <v>0</v>
      </c>
      <c r="H65" s="229">
        <f>IF(Detail!T65="","",Detail!T65)</f>
        <v>6918</v>
      </c>
      <c r="I65" s="229" t="str">
        <f>IF(Detail!U65="","",Detail!U65)</f>
        <v/>
      </c>
      <c r="J65" s="229" t="str">
        <f>IF(Detail!V65="","",Detail!V65)</f>
        <v/>
      </c>
      <c r="K65" s="245">
        <f>IF(Detail!W65="","",Detail!W65)</f>
        <v>19.695481382622823</v>
      </c>
      <c r="L65" s="229">
        <f>IF(Detail!X65="","",Detail!X65)</f>
        <v>1.7226337447766513</v>
      </c>
      <c r="M65" s="245">
        <f>IF(Detail!Y65="","",Detail!Y65)</f>
        <v>46.470191836839312</v>
      </c>
      <c r="N65" s="230">
        <f>Detail!AN65-Detail!AL65-Detail!AM65</f>
        <v>8</v>
      </c>
      <c r="O65" s="230">
        <f>Detail!AL65</f>
        <v>0</v>
      </c>
      <c r="P65" s="230">
        <f>Detail!AM65</f>
        <v>1</v>
      </c>
      <c r="Q65" s="231">
        <f>Detail!AQ65</f>
        <v>28.695481382622823</v>
      </c>
      <c r="R65" s="232">
        <f>Detail!AR65</f>
        <v>55.470191836839312</v>
      </c>
    </row>
    <row r="66" spans="1:18" ht="26.4" x14ac:dyDescent="0.3">
      <c r="A66" s="223" t="str">
        <f>Detail!C66</f>
        <v>Intersection Improvement</v>
      </c>
      <c r="B66" s="224" t="str">
        <f>Detail!G66</f>
        <v>05-23-0006</v>
      </c>
      <c r="C66" s="225" t="str">
        <f>Detail!H66</f>
        <v>IDOT D1</v>
      </c>
      <c r="D66" s="225" t="str">
        <f>Detail!I66</f>
        <v>US 34 Ogden Ave @ Joliet Ave in Lyons</v>
      </c>
      <c r="E66" s="226">
        <f>Detail!K66</f>
        <v>2400000</v>
      </c>
      <c r="F66" s="227">
        <f>Detail!L66</f>
        <v>1600000</v>
      </c>
      <c r="G66" s="228">
        <f>Detail!R66</f>
        <v>0</v>
      </c>
      <c r="H66" s="229">
        <f>IF(Detail!T66="","",Detail!T66)</f>
        <v>25298</v>
      </c>
      <c r="I66" s="229" t="str">
        <f>IF(Detail!U66="","",Detail!U66)</f>
        <v/>
      </c>
      <c r="J66" s="229" t="str">
        <f>IF(Detail!V66="","",Detail!V66)</f>
        <v/>
      </c>
      <c r="K66" s="245">
        <f>IF(Detail!W66="","",Detail!W66)</f>
        <v>1.65730030167822</v>
      </c>
      <c r="L66" s="229">
        <f>IF(Detail!X66="","",Detail!X66)</f>
        <v>7.3923236454126382</v>
      </c>
      <c r="M66" s="245">
        <f>IF(Detail!Y66="","",Detail!Y66)</f>
        <v>36.51960539518128</v>
      </c>
      <c r="N66" s="230">
        <f>Detail!AN66-Detail!AL66-Detail!AM66</f>
        <v>13</v>
      </c>
      <c r="O66" s="230">
        <f>Detail!AL66</f>
        <v>4</v>
      </c>
      <c r="P66" s="230">
        <f>Detail!AM66</f>
        <v>10</v>
      </c>
      <c r="Q66" s="231">
        <f>Detail!AQ66</f>
        <v>28.65730030167822</v>
      </c>
      <c r="R66" s="232">
        <f>Detail!AR66</f>
        <v>63.51960539518128</v>
      </c>
    </row>
    <row r="67" spans="1:18" ht="26.4" x14ac:dyDescent="0.3">
      <c r="A67" s="223" t="str">
        <f>Detail!C67</f>
        <v>Transit Facility Improvement</v>
      </c>
      <c r="B67" s="224" t="str">
        <f>Detail!G67</f>
        <v>08-23-0013</v>
      </c>
      <c r="C67" s="225" t="str">
        <f>Detail!H67</f>
        <v>Glen Ellyn</v>
      </c>
      <c r="D67" s="225" t="str">
        <f>Detail!I67</f>
        <v>Village of Glen Ellyn Metra Station and Multi Modal Access Improvements Project</v>
      </c>
      <c r="E67" s="226">
        <f>Detail!K67</f>
        <v>36531424</v>
      </c>
      <c r="F67" s="227">
        <f>Detail!L67</f>
        <v>10816332</v>
      </c>
      <c r="G67" s="228">
        <f>Detail!R67</f>
        <v>0</v>
      </c>
      <c r="H67" s="229">
        <f>IF(Detail!T67="","",Detail!T67)</f>
        <v>21622</v>
      </c>
      <c r="I67" s="229" t="str">
        <f>IF(Detail!U67="","",Detail!U67)</f>
        <v/>
      </c>
      <c r="J67" s="229" t="str">
        <f>IF(Detail!V67="","",Detail!V67)</f>
        <v/>
      </c>
      <c r="K67" s="245">
        <f>IF(Detail!W67="","",Detail!W67)</f>
        <v>2.7189065911487416</v>
      </c>
      <c r="L67" s="229">
        <f>IF(Detail!X67="","",Detail!X67)</f>
        <v>3.8433430574781431</v>
      </c>
      <c r="M67" s="245">
        <f>IF(Detail!Y67="","",Detail!Y67)</f>
        <v>42.465030500639564</v>
      </c>
      <c r="N67" s="230">
        <f>Detail!AN67-Detail!AL67-Detail!AM67</f>
        <v>15</v>
      </c>
      <c r="O67" s="230">
        <f>Detail!AL67</f>
        <v>8</v>
      </c>
      <c r="P67" s="230">
        <f>Detail!AM67</f>
        <v>0</v>
      </c>
      <c r="Q67" s="231">
        <f>Detail!AQ67</f>
        <v>25.718906591148741</v>
      </c>
      <c r="R67" s="232">
        <f>Detail!AR67</f>
        <v>65.465030500639557</v>
      </c>
    </row>
    <row r="68" spans="1:18" ht="26.4" x14ac:dyDescent="0.3">
      <c r="A68" s="223" t="str">
        <f>Detail!C68</f>
        <v>Transit Facility Improvement</v>
      </c>
      <c r="B68" s="224" t="str">
        <f>Detail!G68</f>
        <v>08-23-0010</v>
      </c>
      <c r="C68" s="225" t="str">
        <f>Detail!H68</f>
        <v>Elmhurst</v>
      </c>
      <c r="D68" s="225" t="str">
        <f>Detail!I68</f>
        <v>Elmhurst Metra Station/Multi-Modal and Site Access/Improvements</v>
      </c>
      <c r="E68" s="226">
        <f>Detail!K68</f>
        <v>39033002</v>
      </c>
      <c r="F68" s="227">
        <f>Detail!L68</f>
        <v>10940141</v>
      </c>
      <c r="G68" s="249">
        <f>Detail!R68</f>
        <v>8000000</v>
      </c>
      <c r="H68" s="229">
        <f>IF(Detail!T68="","",Detail!T68)</f>
        <v>29331</v>
      </c>
      <c r="I68" s="229" t="str">
        <f>IF(Detail!U68="","",Detail!U68)</f>
        <v/>
      </c>
      <c r="J68" s="229" t="str">
        <f>IF(Detail!V68="","",Detail!V68)</f>
        <v/>
      </c>
      <c r="K68" s="245">
        <f>IF(Detail!W68="","",Detail!W68)</f>
        <v>0.96278379278824899</v>
      </c>
      <c r="L68" s="229">
        <f>IF(Detail!X68="","",Detail!X68)</f>
        <v>5.2839551269413869</v>
      </c>
      <c r="M68" s="245">
        <f>IF(Detail!Y68="","",Detail!Y68)</f>
        <v>39.943058903876874</v>
      </c>
      <c r="N68" s="230">
        <f>Detail!AN68-Detail!AL68-Detail!AM68</f>
        <v>16</v>
      </c>
      <c r="O68" s="230">
        <f>Detail!AL68</f>
        <v>8</v>
      </c>
      <c r="P68" s="230">
        <f>Detail!AM68</f>
        <v>0</v>
      </c>
      <c r="Q68" s="231">
        <f>Detail!AQ68</f>
        <v>24.962783792788247</v>
      </c>
      <c r="R68" s="232">
        <f>Detail!AR68</f>
        <v>63.943058903876874</v>
      </c>
    </row>
    <row r="69" spans="1:18" ht="39.6" x14ac:dyDescent="0.3">
      <c r="A69" s="223" t="str">
        <f>Detail!C69</f>
        <v>Intersection Improvement</v>
      </c>
      <c r="B69" s="224" t="str">
        <f>Detail!G69</f>
        <v>05-23-0005</v>
      </c>
      <c r="C69" s="225" t="str">
        <f>Detail!H69</f>
        <v>IDOT D1</v>
      </c>
      <c r="D69" s="225" t="str">
        <f>Detail!I69</f>
        <v>55th Ave, US 12/20/45 to East Ave</v>
      </c>
      <c r="E69" s="226">
        <f>Detail!K69</f>
        <v>10800000</v>
      </c>
      <c r="F69" s="227">
        <f>Detail!L69</f>
        <v>7200000</v>
      </c>
      <c r="G69" s="228">
        <f>Detail!R69</f>
        <v>0</v>
      </c>
      <c r="H69" s="229">
        <f>IF(Detail!T69="","",Detail!T69)</f>
        <v>37724</v>
      </c>
      <c r="I69" s="229" t="str">
        <f>IF(Detail!U69="","",Detail!U69)</f>
        <v/>
      </c>
      <c r="J69" s="229" t="str">
        <f>IF(Detail!V69="","",Detail!V69)</f>
        <v/>
      </c>
      <c r="K69" s="245">
        <f>IF(Detail!W69="","",Detail!W69)</f>
        <v>0.31092747606472082</v>
      </c>
      <c r="L69" s="229">
        <f>IF(Detail!X69="","",Detail!X69)</f>
        <v>9.7941869266775932</v>
      </c>
      <c r="M69" s="245">
        <f>IF(Detail!Y69="","",Detail!Y69)</f>
        <v>32.975671458327227</v>
      </c>
      <c r="N69" s="230">
        <f>Detail!AN69-Detail!AL69-Detail!AM69</f>
        <v>19</v>
      </c>
      <c r="O69" s="230">
        <f>Detail!AL69</f>
        <v>4</v>
      </c>
      <c r="P69" s="230">
        <f>Detail!AM69</f>
        <v>1</v>
      </c>
      <c r="Q69" s="231">
        <f>Detail!AQ69</f>
        <v>24.31092747606472</v>
      </c>
      <c r="R69" s="232">
        <f>Detail!AR69</f>
        <v>56.975671458327227</v>
      </c>
    </row>
    <row r="70" spans="1:18" ht="26.4" x14ac:dyDescent="0.3">
      <c r="A70" s="223" t="str">
        <f>Detail!C70</f>
        <v>Bike Facility</v>
      </c>
      <c r="B70" s="224" t="str">
        <f>Detail!G70</f>
        <v>07-23-0014</v>
      </c>
      <c r="C70" s="225" t="str">
        <f>Detail!H70</f>
        <v>Ford Heights</v>
      </c>
      <c r="D70" s="225" t="str">
        <f>Detail!I70</f>
        <v>Cottage Grove Avenue Sidepath</v>
      </c>
      <c r="E70" s="226">
        <f>Detail!K70</f>
        <v>2266650</v>
      </c>
      <c r="F70" s="227">
        <f>Detail!L70</f>
        <v>89946</v>
      </c>
      <c r="G70" s="228">
        <f>Detail!R70</f>
        <v>0</v>
      </c>
      <c r="H70" s="229">
        <f>IF(Detail!T70="","",Detail!T70)</f>
        <v>32690</v>
      </c>
      <c r="I70" s="229" t="str">
        <f>IF(Detail!U70="","",Detail!U70)</f>
        <v/>
      </c>
      <c r="J70" s="229" t="str">
        <f>IF(Detail!V70="","",Detail!V70)</f>
        <v/>
      </c>
      <c r="K70" s="245">
        <f>IF(Detail!W70="","",Detail!W70)</f>
        <v>0.61245703712581645</v>
      </c>
      <c r="L70" s="229">
        <f>IF(Detail!X70="","",Detail!X70)</f>
        <v>164.57080500481084</v>
      </c>
      <c r="M70" s="245">
        <f>IF(Detail!Y70="","",Detail!Y70)</f>
        <v>4.5856597051760976E-2</v>
      </c>
      <c r="N70" s="230">
        <f>Detail!AN70-Detail!AL70-Detail!AM70</f>
        <v>12</v>
      </c>
      <c r="O70" s="230">
        <f>Detail!AL70</f>
        <v>10</v>
      </c>
      <c r="P70" s="230">
        <f>Detail!AM70</f>
        <v>1</v>
      </c>
      <c r="Q70" s="231">
        <f>Detail!AQ70</f>
        <v>23.612457037125818</v>
      </c>
      <c r="R70" s="232">
        <f>Detail!AR70</f>
        <v>23.04585659705176</v>
      </c>
    </row>
    <row r="71" spans="1:18" ht="26.4" x14ac:dyDescent="0.3">
      <c r="A71" s="223" t="str">
        <f>Detail!C71</f>
        <v>Intersection Improvement</v>
      </c>
      <c r="B71" s="224" t="str">
        <f>Detail!G71</f>
        <v>09-23-0020</v>
      </c>
      <c r="C71" s="225" t="str">
        <f>Detail!H71</f>
        <v>Kane Co DOT</v>
      </c>
      <c r="D71" s="225" t="str">
        <f>Detail!I71</f>
        <v>Randall Rd at Hopps Rd</v>
      </c>
      <c r="E71" s="226">
        <f>Detail!K71</f>
        <v>58121230</v>
      </c>
      <c r="F71" s="227">
        <f>Detail!L71</f>
        <v>22241400</v>
      </c>
      <c r="G71" s="228">
        <f>Detail!R71</f>
        <v>0</v>
      </c>
      <c r="H71" s="229">
        <f>IF(Detail!T71="","",Detail!T71)</f>
        <v>62057</v>
      </c>
      <c r="I71" s="229" t="str">
        <f>IF(Detail!U71="","",Detail!U71)</f>
        <v/>
      </c>
      <c r="J71" s="229" t="str">
        <f>IF(Detail!V71="","",Detail!V71)</f>
        <v/>
      </c>
      <c r="K71" s="245">
        <f>IF(Detail!W71="","",Detail!W71)</f>
        <v>1.1736238158297272E-2</v>
      </c>
      <c r="L71" s="229">
        <f>IF(Detail!X71="","",Detail!X71)</f>
        <v>25.010931115522354</v>
      </c>
      <c r="M71" s="245">
        <f>IF(Detail!Y71="","",Detail!Y71)</f>
        <v>17.271511896825167</v>
      </c>
      <c r="N71" s="230">
        <f>Detail!AN71-Detail!AL71-Detail!AM71</f>
        <v>23</v>
      </c>
      <c r="O71" s="230">
        <f>Detail!AL71</f>
        <v>0</v>
      </c>
      <c r="P71" s="230">
        <f>Detail!AM71</f>
        <v>0</v>
      </c>
      <c r="Q71" s="231">
        <f>Detail!AQ71</f>
        <v>23.011736238158296</v>
      </c>
      <c r="R71" s="232">
        <f>Detail!AR71</f>
        <v>40.271511896825167</v>
      </c>
    </row>
    <row r="72" spans="1:18" ht="26.4" x14ac:dyDescent="0.3">
      <c r="A72" s="223" t="str">
        <f>Detail!C72</f>
        <v>Intersection Improvement</v>
      </c>
      <c r="B72" s="224" t="str">
        <f>Detail!G72</f>
        <v>10-23-0006</v>
      </c>
      <c r="C72" s="225" t="str">
        <f>Detail!H72</f>
        <v>Lake Forest</v>
      </c>
      <c r="D72" s="225" t="str">
        <f>Detail!I72</f>
        <v>Everett Road at Waukegan Road</v>
      </c>
      <c r="E72" s="226">
        <f>Detail!K72</f>
        <v>5685650</v>
      </c>
      <c r="F72" s="227">
        <f>Detail!L72</f>
        <v>875440</v>
      </c>
      <c r="G72" s="228">
        <f>Detail!R72</f>
        <v>0</v>
      </c>
      <c r="H72" s="229">
        <f>IF(Detail!T72="","",Detail!T72)</f>
        <v>102766</v>
      </c>
      <c r="I72" s="229" t="str">
        <f>IF(Detail!U72="","",Detail!U72)</f>
        <v/>
      </c>
      <c r="J72" s="229" t="str">
        <f>IF(Detail!V72="","",Detail!V72)</f>
        <v/>
      </c>
      <c r="K72" s="245">
        <f>IF(Detail!W72="","",Detail!W72)</f>
        <v>4.882457649294454E-5</v>
      </c>
      <c r="L72" s="229">
        <f>IF(Detail!X72="","",Detail!X72)</f>
        <v>25.936442767805321</v>
      </c>
      <c r="M72" s="245">
        <f>IF(Detail!Y72="","",Detail!Y72)</f>
        <v>16.605337632361344</v>
      </c>
      <c r="N72" s="230">
        <f>Detail!AN72-Detail!AL72-Detail!AM72</f>
        <v>17</v>
      </c>
      <c r="O72" s="230">
        <f>Detail!AL72</f>
        <v>2</v>
      </c>
      <c r="P72" s="230">
        <f>Detail!AM72</f>
        <v>0</v>
      </c>
      <c r="Q72" s="231">
        <f>Detail!AQ72</f>
        <v>19.000048824576492</v>
      </c>
      <c r="R72" s="232">
        <f>Detail!AR72</f>
        <v>35.605337632361341</v>
      </c>
    </row>
    <row r="73" spans="1:18" ht="26.4" x14ac:dyDescent="0.3">
      <c r="A73" s="223" t="str">
        <f>Detail!C73</f>
        <v>Bottleneck Elimination</v>
      </c>
      <c r="B73" s="224" t="str">
        <f>Detail!G73</f>
        <v>03-23-0028</v>
      </c>
      <c r="C73" s="225" t="str">
        <f>Detail!H73</f>
        <v>Barrington</v>
      </c>
      <c r="D73" s="225" t="str">
        <f>Detail!I73</f>
        <v>US 14 NW Hwy at CN Railroad</v>
      </c>
      <c r="E73" s="226">
        <f>Detail!K73</f>
        <v>94052986</v>
      </c>
      <c r="F73" s="227">
        <f>Detail!L73</f>
        <v>8334835</v>
      </c>
      <c r="G73" s="228">
        <f>Detail!R73</f>
        <v>0</v>
      </c>
      <c r="H73" s="229">
        <f>IF(Detail!T73="","",Detail!T73)</f>
        <v>79693.210000000006</v>
      </c>
      <c r="I73" s="229" t="str">
        <f>IF(Detail!U73="","",Detail!U73)</f>
        <v/>
      </c>
      <c r="J73" s="229" t="str">
        <f>IF(Detail!V73="","",Detail!V73)</f>
        <v/>
      </c>
      <c r="K73" s="245">
        <f>IF(Detail!W73="","",Detail!W73)</f>
        <v>1.0916025216903308E-3</v>
      </c>
      <c r="L73" s="229">
        <f>IF(Detail!X73="","",Detail!X73)</f>
        <v>22.105033239322541</v>
      </c>
      <c r="M73" s="245">
        <f>IF(Detail!Y73="","",Detail!Y73)</f>
        <v>19.541865106627768</v>
      </c>
      <c r="N73" s="230">
        <f>Detail!AN73-Detail!AL73-Detail!AM73</f>
        <v>17</v>
      </c>
      <c r="O73" s="230">
        <f>Detail!AL73</f>
        <v>0</v>
      </c>
      <c r="P73" s="230">
        <f>Detail!AM73</f>
        <v>1</v>
      </c>
      <c r="Q73" s="231">
        <f>Detail!AQ73</f>
        <v>18.00109160252169</v>
      </c>
      <c r="R73" s="232">
        <f>Detail!AR73</f>
        <v>37.541865106627768</v>
      </c>
    </row>
    <row r="74" spans="1:18" x14ac:dyDescent="0.3">
      <c r="A74" s="223" t="str">
        <f>Detail!C74</f>
        <v>Bike Facility</v>
      </c>
      <c r="B74" s="224" t="str">
        <f>Detail!G74</f>
        <v>11-23-0005</v>
      </c>
      <c r="C74" s="225" t="str">
        <f>Detail!H74</f>
        <v>McHenry Co DOT</v>
      </c>
      <c r="D74" s="225" t="str">
        <f>Detail!I74</f>
        <v>Randall Road from Ackman Rd to Acorn Ln/Polaris Dr</v>
      </c>
      <c r="E74" s="226">
        <f>Detail!K74</f>
        <v>5580762</v>
      </c>
      <c r="F74" s="227">
        <f>Detail!L74</f>
        <v>3751773</v>
      </c>
      <c r="G74" s="228">
        <f>Detail!R74</f>
        <v>0</v>
      </c>
      <c r="H74" s="229">
        <f>IF(Detail!T74="","",Detail!T74)</f>
        <v>124973</v>
      </c>
      <c r="I74" s="229" t="str">
        <f>IF(Detail!U74="","",Detail!U74)</f>
        <v/>
      </c>
      <c r="J74" s="229" t="str">
        <f>IF(Detail!V74="","",Detail!V74)</f>
        <v/>
      </c>
      <c r="K74" s="245">
        <f>IF(Detail!W74="","",Detail!W74)</f>
        <v>2.4538538343347427E-6</v>
      </c>
      <c r="L74" s="229">
        <f>IF(Detail!X74="","",Detail!X74)</f>
        <v>594.47345118257931</v>
      </c>
      <c r="M74" s="245">
        <f>IF(Detail!Y74="","",Detail!Y74)</f>
        <v>5.3268084028372221E-10</v>
      </c>
      <c r="N74" s="230">
        <f>Detail!AN74-Detail!AL74-Detail!AM74</f>
        <v>18</v>
      </c>
      <c r="O74" s="230">
        <f>Detail!AL74</f>
        <v>0</v>
      </c>
      <c r="P74" s="230">
        <f>Detail!AM74</f>
        <v>0</v>
      </c>
      <c r="Q74" s="231">
        <f>Detail!AQ74</f>
        <v>18.000002453853835</v>
      </c>
      <c r="R74" s="232">
        <f>Detail!AR74</f>
        <v>18.00000000053268</v>
      </c>
    </row>
    <row r="75" spans="1:18" ht="26.4" x14ac:dyDescent="0.3">
      <c r="A75" s="223" t="str">
        <f>Detail!C75</f>
        <v>Intersection Improvement</v>
      </c>
      <c r="B75" s="224" t="str">
        <f>Detail!G75</f>
        <v>03-23-0020</v>
      </c>
      <c r="C75" s="225" t="str">
        <f>Detail!H75</f>
        <v>Elk Grove Village</v>
      </c>
      <c r="D75" s="225" t="str">
        <f>Detail!I75</f>
        <v>Biesterfield Rd at I-290 Ramp and Interchange Improvements</v>
      </c>
      <c r="E75" s="226">
        <f>Detail!K75</f>
        <v>22864700</v>
      </c>
      <c r="F75" s="227">
        <f>Detail!L75</f>
        <v>16322400</v>
      </c>
      <c r="G75" s="228">
        <f>Detail!R75</f>
        <v>0</v>
      </c>
      <c r="H75" s="229">
        <f>IF(Detail!T75="","",Detail!T75)</f>
        <v>80734</v>
      </c>
      <c r="I75" s="229" t="str">
        <f>IF(Detail!U75="","",Detail!U75)</f>
        <v/>
      </c>
      <c r="J75" s="229" t="str">
        <f>IF(Detail!V75="","",Detail!V75)</f>
        <v/>
      </c>
      <c r="K75" s="245">
        <f>IF(Detail!W75="","",Detail!W75)</f>
        <v>9.4884068655166378E-4</v>
      </c>
      <c r="L75" s="229">
        <f>IF(Detail!X75="","",Detail!X75)</f>
        <v>19.884817465317116</v>
      </c>
      <c r="M75" s="245">
        <f>IF(Detail!Y75="","",Detail!Y75)</f>
        <v>21.475618387580997</v>
      </c>
      <c r="N75" s="230">
        <f>Detail!AN75-Detail!AL75-Detail!AM75</f>
        <v>15</v>
      </c>
      <c r="O75" s="230">
        <f>Detail!AL75</f>
        <v>0</v>
      </c>
      <c r="P75" s="230">
        <f>Detail!AM75</f>
        <v>1</v>
      </c>
      <c r="Q75" s="231">
        <f>Detail!AQ75</f>
        <v>16.000948840686551</v>
      </c>
      <c r="R75" s="232">
        <f>Detail!AR75</f>
        <v>37.475618387580994</v>
      </c>
    </row>
    <row r="76" spans="1:18" ht="39.6" x14ac:dyDescent="0.3">
      <c r="A76" s="223" t="str">
        <f>Detail!C76</f>
        <v>Intersection Improvement</v>
      </c>
      <c r="B76" s="224" t="str">
        <f>Detail!G76</f>
        <v>03-23-0011</v>
      </c>
      <c r="C76" s="225" t="str">
        <f>Detail!H76</f>
        <v>Mt Prospect</v>
      </c>
      <c r="D76" s="225" t="str">
        <f>Detail!I76</f>
        <v>Rand Road/IL 83/Kensington Road Intersection Improvements1</v>
      </c>
      <c r="E76" s="226">
        <f>Detail!K76</f>
        <v>14085046</v>
      </c>
      <c r="F76" s="227">
        <f>Detail!L76</f>
        <v>452480</v>
      </c>
      <c r="G76" s="228">
        <f>Detail!R76</f>
        <v>0</v>
      </c>
      <c r="H76" s="229">
        <f>IF(Detail!T76="","",Detail!T76)</f>
        <v>32711</v>
      </c>
      <c r="I76" s="229" t="str">
        <f>IF(Detail!U76="","",Detail!U76)</f>
        <v/>
      </c>
      <c r="J76" s="229" t="str">
        <f>IF(Detail!V76="","",Detail!V76)</f>
        <v/>
      </c>
      <c r="K76" s="245">
        <f>IF(Detail!W76="","",Detail!W76)</f>
        <v>0.61072743729824153</v>
      </c>
      <c r="L76" s="229">
        <f>IF(Detail!X76="","",Detail!X76)</f>
        <v>8.9263364216944598</v>
      </c>
      <c r="M76" s="245">
        <f>IF(Detail!Y76="","",Detail!Y76)</f>
        <v>34.214642903387151</v>
      </c>
      <c r="N76" s="230">
        <f>Detail!AN76-Detail!AL76-Detail!AM76</f>
        <v>12</v>
      </c>
      <c r="O76" s="230">
        <f>Detail!AL76</f>
        <v>0</v>
      </c>
      <c r="P76" s="230">
        <f>Detail!AM76</f>
        <v>1</v>
      </c>
      <c r="Q76" s="231">
        <f>Detail!AQ76</f>
        <v>13.610727437298241</v>
      </c>
      <c r="R76" s="232">
        <f>Detail!AR76</f>
        <v>47.214642903387151</v>
      </c>
    </row>
    <row r="77" spans="1:18" ht="26.4" x14ac:dyDescent="0.3">
      <c r="A77" s="223" t="str">
        <f>Detail!C77</f>
        <v>Intersection Improvement</v>
      </c>
      <c r="B77" s="224" t="str">
        <f>Detail!G77</f>
        <v>03-23-0009</v>
      </c>
      <c r="C77" s="225" t="str">
        <f>Detail!H77</f>
        <v>Palatine</v>
      </c>
      <c r="D77" s="225" t="str">
        <f>Detail!I77</f>
        <v>Palatine Road from Quentin Rd to Smith St</v>
      </c>
      <c r="E77" s="226">
        <f>Detail!K77</f>
        <v>12147593</v>
      </c>
      <c r="F77" s="227">
        <f>Detail!L77</f>
        <v>2145267</v>
      </c>
      <c r="G77" s="228">
        <f>Detail!R77</f>
        <v>0</v>
      </c>
      <c r="H77" s="229">
        <f>IF(Detail!T77="","",Detail!T77)</f>
        <v>109001</v>
      </c>
      <c r="I77" s="229" t="str">
        <f>IF(Detail!U77="","",Detail!U77)</f>
        <v/>
      </c>
      <c r="J77" s="229" t="str">
        <f>IF(Detail!V77="","",Detail!V77)</f>
        <v/>
      </c>
      <c r="K77" s="245">
        <f>IF(Detail!W77="","",Detail!W77)</f>
        <v>2.1085346761802343E-5</v>
      </c>
      <c r="L77" s="229">
        <f>IF(Detail!X77="","",Detail!X77)</f>
        <v>29.087581180923404</v>
      </c>
      <c r="M77" s="245">
        <f>IF(Detail!Y77="","",Detail!Y77)</f>
        <v>14.523976059918988</v>
      </c>
      <c r="N77" s="230">
        <f>Detail!AN77-Detail!AL77-Detail!AM77</f>
        <v>13</v>
      </c>
      <c r="O77" s="230">
        <f>Detail!AL77</f>
        <v>0</v>
      </c>
      <c r="P77" s="230">
        <f>Detail!AM77</f>
        <v>0</v>
      </c>
      <c r="Q77" s="231">
        <f>Detail!AQ77</f>
        <v>13.000021085346761</v>
      </c>
      <c r="R77" s="232">
        <f>Detail!AR77</f>
        <v>27.523976059918986</v>
      </c>
    </row>
    <row r="78" spans="1:18" x14ac:dyDescent="0.3">
      <c r="A78" s="223" t="str">
        <f>Detail!C78</f>
        <v>Bottleneck Elimination</v>
      </c>
      <c r="B78" s="224" t="str">
        <f>Detail!G78</f>
        <v>09-23-0006</v>
      </c>
      <c r="C78" s="225" t="str">
        <f>Detail!H78</f>
        <v>Aurora</v>
      </c>
      <c r="D78" s="225" t="str">
        <f>Detail!I78</f>
        <v>Sullivan Road Widening/Resurfacing and Traffic Signal Modernization from Edgelawn Drive to Golden Oaks Parkway</v>
      </c>
      <c r="E78" s="226">
        <f>Detail!K78</f>
        <v>5770787</v>
      </c>
      <c r="F78" s="227">
        <f>Detail!L78</f>
        <v>2267242</v>
      </c>
      <c r="G78" s="228">
        <f>Detail!R78</f>
        <v>0</v>
      </c>
      <c r="H78" s="229">
        <f>IF(Detail!T78="","",Detail!T78)</f>
        <v>34724.21</v>
      </c>
      <c r="I78" s="229" t="str">
        <f>IF(Detail!U78="","",Detail!U78)</f>
        <v/>
      </c>
      <c r="J78" s="229" t="str">
        <f>IF(Detail!V78="","",Detail!V78)</f>
        <v/>
      </c>
      <c r="K78" s="245">
        <f>IF(Detail!W78="","",Detail!W78)</f>
        <v>0.46569720321335817</v>
      </c>
      <c r="L78" s="229">
        <f>IF(Detail!X78="","",Detail!X78)</f>
        <v>8.3770178533826609</v>
      </c>
      <c r="M78" s="245">
        <f>IF(Detail!Y78="","",Detail!Y78)</f>
        <v>35.022816414700969</v>
      </c>
      <c r="N78" s="230">
        <f>Detail!AN78-Detail!AL78-Detail!AM78</f>
        <v>9</v>
      </c>
      <c r="O78" s="230">
        <f>Detail!AL78</f>
        <v>2</v>
      </c>
      <c r="P78" s="230">
        <f>Detail!AM78</f>
        <v>1</v>
      </c>
      <c r="Q78" s="231">
        <f>Detail!AQ78</f>
        <v>12.465697203213358</v>
      </c>
      <c r="R78" s="232">
        <f>Detail!AR78</f>
        <v>47.022816414700969</v>
      </c>
    </row>
    <row r="79" spans="1:18" ht="26.4" x14ac:dyDescent="0.3">
      <c r="A79" s="223" t="str">
        <f>Detail!C79</f>
        <v>Intersection Improvement</v>
      </c>
      <c r="B79" s="224" t="str">
        <f>Detail!G79</f>
        <v>03-23-0022</v>
      </c>
      <c r="C79" s="225" t="str">
        <f>Detail!H79</f>
        <v>Rolling Meadows</v>
      </c>
      <c r="D79" s="225" t="str">
        <f>Detail!I79</f>
        <v>Weber Drive Bike Path, Pedestrians Signals &amp; Right Turn Lane</v>
      </c>
      <c r="E79" s="226">
        <f>Detail!K79</f>
        <v>2795800</v>
      </c>
      <c r="F79" s="227">
        <f>Detail!L79</f>
        <v>511620</v>
      </c>
      <c r="G79" s="228">
        <f>Detail!R79</f>
        <v>0</v>
      </c>
      <c r="H79" s="229">
        <f>IF(Detail!T79="","",Detail!T79)</f>
        <v>162364</v>
      </c>
      <c r="I79" s="229" t="str">
        <f>IF(Detail!U79="","",Detail!U79)</f>
        <v/>
      </c>
      <c r="J79" s="229" t="str">
        <f>IF(Detail!V79="","",Detail!V79)</f>
        <v/>
      </c>
      <c r="K79" s="245">
        <f>IF(Detail!W79="","",Detail!W79)</f>
        <v>1.5959287307175585E-8</v>
      </c>
      <c r="L79" s="229">
        <f>IF(Detail!X79="","",Detail!X79)</f>
        <v>63.743053707291921</v>
      </c>
      <c r="M79" s="245">
        <f>IF(Detail!Y79="","",Detail!Y79)</f>
        <v>3.3299031612648</v>
      </c>
      <c r="N79" s="230">
        <f>Detail!AN79-Detail!AL79-Detail!AM79</f>
        <v>3</v>
      </c>
      <c r="O79" s="230">
        <f>Detail!AL79</f>
        <v>4</v>
      </c>
      <c r="P79" s="230">
        <f>Detail!AM79</f>
        <v>5</v>
      </c>
      <c r="Q79" s="231">
        <f>Detail!AQ79</f>
        <v>12.000000015959287</v>
      </c>
      <c r="R79" s="232">
        <f>Detail!AR79</f>
        <v>15.3299031612648</v>
      </c>
    </row>
    <row r="80" spans="1:18" ht="39.6" x14ac:dyDescent="0.3">
      <c r="A80" s="223" t="str">
        <f>Detail!C80</f>
        <v>Intersection Improvement</v>
      </c>
      <c r="B80" s="224" t="str">
        <f>Detail!G80</f>
        <v>09-23-0022</v>
      </c>
      <c r="C80" s="225" t="str">
        <f>Detail!H80</f>
        <v>IDOT D1</v>
      </c>
      <c r="D80" s="225" t="str">
        <f>Detail!I80</f>
        <v>IL 64 @ Peck</v>
      </c>
      <c r="E80" s="226">
        <f>Detail!K80</f>
        <v>780000</v>
      </c>
      <c r="F80" s="227">
        <f>Detail!L80</f>
        <v>520000</v>
      </c>
      <c r="G80" s="228">
        <f>Detail!R80</f>
        <v>0</v>
      </c>
      <c r="H80" s="229">
        <f>IF(Detail!T80="","",Detail!T80)</f>
        <v>52548.205232197019</v>
      </c>
      <c r="I80" s="229" t="str">
        <f>IF(Detail!U80="","",Detail!U80)</f>
        <v/>
      </c>
      <c r="J80" s="229" t="str">
        <f>IF(Detail!V80="","",Detail!V80)</f>
        <v/>
      </c>
      <c r="K80" s="245">
        <f>IF(Detail!W80="","",Detail!W80)</f>
        <v>4.2233445492003946E-2</v>
      </c>
      <c r="L80" s="229">
        <f>IF(Detail!X80="","",Detail!X80)</f>
        <v>12.928513644717714</v>
      </c>
      <c r="M80" s="245">
        <f>IF(Detail!Y80="","",Detail!Y80)</f>
        <v>28.863019554123582</v>
      </c>
      <c r="N80" s="230">
        <f>Detail!AN80-Detail!AL80-Detail!AM80</f>
        <v>10</v>
      </c>
      <c r="O80" s="230">
        <f>Detail!AL80</f>
        <v>0</v>
      </c>
      <c r="P80" s="230">
        <f>Detail!AM80</f>
        <v>0</v>
      </c>
      <c r="Q80" s="231">
        <f>Detail!AQ80</f>
        <v>10.042233445492004</v>
      </c>
      <c r="R80" s="232">
        <f>Detail!AR80</f>
        <v>38.863019554123582</v>
      </c>
    </row>
    <row r="81" spans="1:18" ht="39.6" x14ac:dyDescent="0.3">
      <c r="A81" s="223" t="str">
        <f>Detail!C81</f>
        <v>Bike Facility</v>
      </c>
      <c r="B81" s="224" t="str">
        <f>Detail!G81</f>
        <v>03-23-0024</v>
      </c>
      <c r="C81" s="225" t="str">
        <f>Detail!H81</f>
        <v>Niles</v>
      </c>
      <c r="D81" s="225" t="str">
        <f>Detail!I81</f>
        <v>Milwaukee Avenue Shared Use Path Improvements - Main Street to Dempster Avenue</v>
      </c>
      <c r="E81" s="226">
        <f>Detail!K81</f>
        <v>1853125</v>
      </c>
      <c r="F81" s="227">
        <f>Detail!L81</f>
        <v>1120000</v>
      </c>
      <c r="G81" s="228">
        <f>Detail!R81</f>
        <v>0</v>
      </c>
      <c r="H81" s="229" t="str">
        <f>IF(Detail!T81="","",Detail!T81)</f>
        <v>No Benefit</v>
      </c>
      <c r="I81" s="229" t="str">
        <f>IF(Detail!U81="","",Detail!U81)</f>
        <v/>
      </c>
      <c r="J81" s="229" t="str">
        <f>IF(Detail!V81="","",Detail!V81)</f>
        <v/>
      </c>
      <c r="K81" s="229" t="str">
        <f>IF(Detail!W81="","",Detail!W81)</f>
        <v>No Benefit</v>
      </c>
      <c r="L81" s="229" t="str">
        <f>IF(Detail!X81="","",Detail!X81)</f>
        <v>No Benefit</v>
      </c>
      <c r="M81" s="229" t="str">
        <f>IF(Detail!Y81="","",Detail!Y81)</f>
        <v>No Benefit</v>
      </c>
      <c r="N81" s="230">
        <f>Detail!AN81-Detail!AL81-Detail!AM81</f>
        <v>14</v>
      </c>
      <c r="O81" s="230">
        <f>Detail!AL81</f>
        <v>2</v>
      </c>
      <c r="P81" s="230">
        <f>Detail!AM81</f>
        <v>1</v>
      </c>
      <c r="Q81" s="231" t="str">
        <f>Detail!AQ81</f>
        <v>No Benefit</v>
      </c>
      <c r="R81" s="232" t="str">
        <f>Detail!AR81</f>
        <v>No Benefit</v>
      </c>
    </row>
    <row r="82" spans="1:18" ht="39.6" x14ac:dyDescent="0.3">
      <c r="A82" s="223" t="str">
        <f>Detail!C82</f>
        <v>Bike Facility</v>
      </c>
      <c r="B82" s="224" t="str">
        <f>Detail!G82</f>
        <v>10-23-0008</v>
      </c>
      <c r="C82" s="225" t="str">
        <f>Detail!H82</f>
        <v>Lake Co FPD</v>
      </c>
      <c r="D82" s="225" t="str">
        <f>Detail!I82</f>
        <v>Millennium Trail - Ethel's Woods Forest Preserve to Pine Dunes Forest Preserve</v>
      </c>
      <c r="E82" s="226">
        <f>Detail!K82</f>
        <v>5053421</v>
      </c>
      <c r="F82" s="227">
        <f>Detail!L82</f>
        <v>3443840</v>
      </c>
      <c r="G82" s="228">
        <f>Detail!R82</f>
        <v>0</v>
      </c>
      <c r="H82" s="229" t="str">
        <f>IF(Detail!T82="","",Detail!T82)</f>
        <v>No Benefit</v>
      </c>
      <c r="I82" s="229" t="str">
        <f>IF(Detail!U82="","",Detail!U82)</f>
        <v/>
      </c>
      <c r="J82" s="229" t="str">
        <f>IF(Detail!V82="","",Detail!V82)</f>
        <v/>
      </c>
      <c r="K82" s="229" t="str">
        <f>IF(Detail!W82="","",Detail!W82)</f>
        <v>No Benefit</v>
      </c>
      <c r="L82" s="229" t="str">
        <f>IF(Detail!X82="","",Detail!X82)</f>
        <v>No Benefit</v>
      </c>
      <c r="M82" s="229" t="str">
        <f>IF(Detail!Y82="","",Detail!Y82)</f>
        <v>No Benefit</v>
      </c>
      <c r="N82" s="230">
        <f>Detail!AN82-Detail!AL82-Detail!AM82</f>
        <v>15</v>
      </c>
      <c r="O82" s="230">
        <f>Detail!AL82</f>
        <v>0</v>
      </c>
      <c r="P82" s="230">
        <f>Detail!AM82</f>
        <v>0</v>
      </c>
      <c r="Q82" s="231" t="str">
        <f>Detail!AQ82</f>
        <v>No Benefit</v>
      </c>
      <c r="R82" s="232" t="str">
        <f>Detail!AR82</f>
        <v>No Benefit</v>
      </c>
    </row>
    <row r="83" spans="1:18" ht="26.4" x14ac:dyDescent="0.3">
      <c r="A83" s="223" t="str">
        <f>Detail!C83</f>
        <v>Intersection Improvement</v>
      </c>
      <c r="B83" s="224" t="str">
        <f>Detail!G83</f>
        <v>03-23-0013</v>
      </c>
      <c r="C83" s="225" t="str">
        <f>Detail!H83</f>
        <v>Schaumburg</v>
      </c>
      <c r="D83" s="225" t="str">
        <f>Detail!I83</f>
        <v>McConnor Parkway Improvements - Roosevelt Blvd to Golf Rd</v>
      </c>
      <c r="E83" s="226">
        <f>Detail!K83</f>
        <v>2139130</v>
      </c>
      <c r="F83" s="227">
        <f>Detail!L83</f>
        <v>1239920</v>
      </c>
      <c r="G83" s="228">
        <f>Detail!R83</f>
        <v>0</v>
      </c>
      <c r="H83" s="229" t="str">
        <f>IF(Detail!T83="","",Detail!T83)</f>
        <v>No Benefit</v>
      </c>
      <c r="I83" s="229" t="str">
        <f>IF(Detail!U83="","",Detail!U83)</f>
        <v/>
      </c>
      <c r="J83" s="229" t="str">
        <f>IF(Detail!V83="","",Detail!V83)</f>
        <v/>
      </c>
      <c r="K83" s="229" t="str">
        <f>IF(Detail!W83="","",Detail!W83)</f>
        <v>No Benefit</v>
      </c>
      <c r="L83" s="229" t="str">
        <f>IF(Detail!X83="","",Detail!X83)</f>
        <v>No Benefit</v>
      </c>
      <c r="M83" s="229" t="str">
        <f>IF(Detail!Y83="","",Detail!Y83)</f>
        <v>No Benefit</v>
      </c>
      <c r="N83" s="230">
        <f>Detail!AN83-Detail!AL83-Detail!AM83</f>
        <v>9</v>
      </c>
      <c r="O83" s="230">
        <f>Detail!AL83</f>
        <v>0</v>
      </c>
      <c r="P83" s="230">
        <f>Detail!AM83</f>
        <v>1</v>
      </c>
      <c r="Q83" s="231" t="str">
        <f>Detail!AQ83</f>
        <v>No Benefit</v>
      </c>
      <c r="R83" s="232" t="str">
        <f>Detail!AR83</f>
        <v>No Benefit</v>
      </c>
    </row>
    <row r="84" spans="1:18" ht="26.4" x14ac:dyDescent="0.3">
      <c r="A84" s="223" t="str">
        <f>Detail!C84</f>
        <v>Intersection Improvement</v>
      </c>
      <c r="B84" s="224" t="str">
        <f>Detail!G84</f>
        <v>10-23-0022</v>
      </c>
      <c r="C84" s="225" t="str">
        <f>Detail!H84</f>
        <v>IDOT D1</v>
      </c>
      <c r="D84" s="225" t="str">
        <f>Detail!I84</f>
        <v>US 12 SB Ramp @ IL 176</v>
      </c>
      <c r="E84" s="226">
        <f>Detail!K84</f>
        <v>528000</v>
      </c>
      <c r="F84" s="227">
        <f>Detail!L84</f>
        <v>352000</v>
      </c>
      <c r="G84" s="228">
        <f>Detail!R84</f>
        <v>0</v>
      </c>
      <c r="H84" s="229" t="str">
        <f>IF(Detail!T84="","",Detail!T84)</f>
        <v>No Benefit</v>
      </c>
      <c r="I84" s="229" t="str">
        <f>IF(Detail!U84="","",Detail!U84)</f>
        <v/>
      </c>
      <c r="J84" s="229" t="str">
        <f>IF(Detail!V84="","",Detail!V84)</f>
        <v/>
      </c>
      <c r="K84" s="229" t="str">
        <f>IF(Detail!W84="","",Detail!W84)</f>
        <v>No Benefit</v>
      </c>
      <c r="L84" s="229" t="str">
        <f>IF(Detail!X84="","",Detail!X84)</f>
        <v>No Benefit</v>
      </c>
      <c r="M84" s="229" t="str">
        <f>IF(Detail!Y84="","",Detail!Y84)</f>
        <v>No Benefit</v>
      </c>
      <c r="N84" s="230">
        <f>Detail!AN84-Detail!AL84-Detail!AM84</f>
        <v>10</v>
      </c>
      <c r="O84" s="230">
        <f>Detail!AL84</f>
        <v>0</v>
      </c>
      <c r="P84" s="230">
        <f>Detail!AM84</f>
        <v>1</v>
      </c>
      <c r="Q84" s="231" t="str">
        <f>Detail!AQ84</f>
        <v>No Benefit</v>
      </c>
      <c r="R84" s="232" t="str">
        <f>Detail!AR84</f>
        <v>No Benefit</v>
      </c>
    </row>
    <row r="85" spans="1:18" ht="26.4" x14ac:dyDescent="0.3">
      <c r="A85" s="233" t="str">
        <f>Detail!C85</f>
        <v>Intersection Improvement</v>
      </c>
      <c r="B85" s="234" t="str">
        <f>Detail!G85</f>
        <v>18-23-0035</v>
      </c>
      <c r="C85" s="235" t="str">
        <f>Detail!H85</f>
        <v>IDOT D1</v>
      </c>
      <c r="D85" s="235" t="str">
        <f>Detail!I85</f>
        <v>111th Street, IL 7 (Southwest Highway) to IL 43 (Harlem Avenue)</v>
      </c>
      <c r="E85" s="236">
        <f>Detail!K85</f>
        <v>15600000</v>
      </c>
      <c r="F85" s="237">
        <f>Detail!L85</f>
        <v>10400000</v>
      </c>
      <c r="G85" s="238">
        <f>Detail!R85</f>
        <v>0</v>
      </c>
      <c r="H85" s="248" t="str">
        <f>IF(Detail!T85="","",Detail!T85)</f>
        <v>Analysis Inconclusive</v>
      </c>
      <c r="I85" s="239" t="str">
        <f>IF(Detail!U85="","",Detail!U85)</f>
        <v/>
      </c>
      <c r="J85" s="239" t="str">
        <f>IF(Detail!V85="","",Detail!V85)</f>
        <v/>
      </c>
      <c r="K85" s="248" t="str">
        <f>IF(Detail!W85="","",Detail!W85)</f>
        <v>Analysis Inconclusive</v>
      </c>
      <c r="L85" s="248" t="str">
        <f>IF(Detail!X85="","",Detail!X85)</f>
        <v>Analysis Inconclusive</v>
      </c>
      <c r="M85" s="248" t="str">
        <f>IF(Detail!Y85="","",Detail!Y85)</f>
        <v>Analysis Inconclusive</v>
      </c>
      <c r="N85" s="240">
        <f>Detail!AN85-Detail!AL85-Detail!AM85</f>
        <v>20</v>
      </c>
      <c r="O85" s="240">
        <f>Detail!AL85</f>
        <v>2</v>
      </c>
      <c r="P85" s="240">
        <f>Detail!AM85</f>
        <v>1</v>
      </c>
      <c r="Q85" s="246" t="str">
        <f>Detail!AQ85</f>
        <v>Analysis Inconclusive</v>
      </c>
      <c r="R85" s="247" t="str">
        <f>Detail!AR85</f>
        <v>Analysis Inconclusive</v>
      </c>
    </row>
    <row r="86" spans="1:18" x14ac:dyDescent="0.3">
      <c r="A86" s="52">
        <f>Detail!C86</f>
        <v>0</v>
      </c>
      <c r="B86" s="53">
        <f>Detail!G86</f>
        <v>0</v>
      </c>
      <c r="C86" s="54">
        <f>Detail!H86</f>
        <v>0</v>
      </c>
      <c r="D86" s="54">
        <f>Detail!I86</f>
        <v>0</v>
      </c>
      <c r="E86" s="205">
        <f>Detail!K86</f>
        <v>0</v>
      </c>
      <c r="F86" s="57">
        <f>Detail!L86</f>
        <v>0</v>
      </c>
      <c r="G86" s="58">
        <f>Detail!R86</f>
        <v>0</v>
      </c>
      <c r="H86" s="211" t="str">
        <f>IF(Detail!T86="","",Detail!T86)</f>
        <v/>
      </c>
      <c r="I86" s="212" t="str">
        <f>IF(Detail!U86="","",Detail!U86)</f>
        <v/>
      </c>
      <c r="J86" s="212" t="str">
        <f>IF(Detail!V86="","",Detail!V86)</f>
        <v/>
      </c>
      <c r="K86" s="210" t="str">
        <f>IF(Detail!W86="","",Detail!W86)</f>
        <v/>
      </c>
      <c r="L86" s="211" t="str">
        <f>IF(Detail!X86="","",Detail!X86)</f>
        <v/>
      </c>
      <c r="M86" s="210" t="str">
        <f>IF(Detail!Y86="","",Detail!Y86)</f>
        <v/>
      </c>
      <c r="N86" s="61">
        <f>Detail!AN86-Detail!AL86-Detail!AM86</f>
        <v>0</v>
      </c>
      <c r="O86" s="62">
        <f>Detail!AL86</f>
        <v>0</v>
      </c>
      <c r="P86" s="63">
        <f>Detail!AM86</f>
        <v>0</v>
      </c>
      <c r="Q86" s="87">
        <f>Detail!AQ86</f>
        <v>0</v>
      </c>
      <c r="R86" s="87">
        <f>Detail!AR86</f>
        <v>0</v>
      </c>
    </row>
    <row r="87" spans="1:18" x14ac:dyDescent="0.3">
      <c r="A87" s="52">
        <f>Detail!C87</f>
        <v>0</v>
      </c>
      <c r="B87" s="53">
        <f>Detail!G87</f>
        <v>0</v>
      </c>
      <c r="C87" s="54">
        <f>Detail!H87</f>
        <v>0</v>
      </c>
      <c r="D87" s="54">
        <f>Detail!I87</f>
        <v>0</v>
      </c>
      <c r="E87" s="205">
        <f>Detail!K87</f>
        <v>0</v>
      </c>
      <c r="F87" s="57">
        <f>Detail!L87</f>
        <v>0</v>
      </c>
      <c r="G87" s="58">
        <f>Detail!R87</f>
        <v>0</v>
      </c>
      <c r="H87" s="211" t="str">
        <f>IF(Detail!T87="","",Detail!T87)</f>
        <v/>
      </c>
      <c r="I87" s="212" t="str">
        <f>IF(Detail!U87="","",Detail!U87)</f>
        <v/>
      </c>
      <c r="J87" s="212" t="str">
        <f>IF(Detail!V87="","",Detail!V87)</f>
        <v/>
      </c>
      <c r="K87" s="210" t="str">
        <f>IF(Detail!W87="","",Detail!W87)</f>
        <v/>
      </c>
      <c r="L87" s="211" t="str">
        <f>IF(Detail!X87="","",Detail!X87)</f>
        <v/>
      </c>
      <c r="M87" s="210" t="str">
        <f>IF(Detail!Y87="","",Detail!Y87)</f>
        <v/>
      </c>
      <c r="N87" s="61">
        <f>Detail!AN87-Detail!AL87-Detail!AM87</f>
        <v>0</v>
      </c>
      <c r="O87" s="62">
        <f>Detail!AL87</f>
        <v>0</v>
      </c>
      <c r="P87" s="63">
        <f>Detail!AM87</f>
        <v>0</v>
      </c>
      <c r="Q87" s="87">
        <f>Detail!AQ87</f>
        <v>0</v>
      </c>
      <c r="R87" s="87">
        <f>Detail!AR87</f>
        <v>0</v>
      </c>
    </row>
    <row r="88" spans="1:18" x14ac:dyDescent="0.3">
      <c r="A88" s="52">
        <f>Detail!C88</f>
        <v>0</v>
      </c>
      <c r="B88" s="53">
        <f>Detail!G88</f>
        <v>0</v>
      </c>
      <c r="C88" s="54">
        <f>Detail!H88</f>
        <v>0</v>
      </c>
      <c r="D88" s="54">
        <f>Detail!I88</f>
        <v>0</v>
      </c>
      <c r="E88" s="205">
        <f>Detail!K88</f>
        <v>0</v>
      </c>
      <c r="F88" s="57">
        <f>Detail!L88</f>
        <v>0</v>
      </c>
      <c r="G88" s="58">
        <f>Detail!R88</f>
        <v>0</v>
      </c>
      <c r="H88" s="211" t="str">
        <f>IF(Detail!T88="","",Detail!T88)</f>
        <v/>
      </c>
      <c r="I88" s="212" t="str">
        <f>IF(Detail!U88="","",Detail!U88)</f>
        <v/>
      </c>
      <c r="J88" s="212" t="str">
        <f>IF(Detail!V88="","",Detail!V88)</f>
        <v/>
      </c>
      <c r="K88" s="210" t="str">
        <f>IF(Detail!W88="","",Detail!W88)</f>
        <v/>
      </c>
      <c r="L88" s="211" t="str">
        <f>IF(Detail!X88="","",Detail!X88)</f>
        <v/>
      </c>
      <c r="M88" s="210" t="str">
        <f>IF(Detail!Y88="","",Detail!Y88)</f>
        <v/>
      </c>
      <c r="N88" s="61">
        <f>Detail!AN88-Detail!AL88-Detail!AM88</f>
        <v>0</v>
      </c>
      <c r="O88" s="62">
        <f>Detail!AL88</f>
        <v>0</v>
      </c>
      <c r="P88" s="63">
        <f>Detail!AM88</f>
        <v>0</v>
      </c>
      <c r="Q88" s="87">
        <f>Detail!AQ88</f>
        <v>0</v>
      </c>
      <c r="R88" s="87">
        <f>Detail!AR88</f>
        <v>0</v>
      </c>
    </row>
    <row r="89" spans="1:18" x14ac:dyDescent="0.3">
      <c r="A89" s="52">
        <f>Detail!C89</f>
        <v>0</v>
      </c>
      <c r="B89" s="53">
        <f>Detail!G89</f>
        <v>0</v>
      </c>
      <c r="C89" s="54">
        <f>Detail!H89</f>
        <v>0</v>
      </c>
      <c r="D89" s="54">
        <f>Detail!I89</f>
        <v>0</v>
      </c>
      <c r="E89" s="205">
        <f>Detail!K89</f>
        <v>0</v>
      </c>
      <c r="F89" s="57">
        <f>Detail!L89</f>
        <v>0</v>
      </c>
      <c r="G89" s="58">
        <f>Detail!R89</f>
        <v>0</v>
      </c>
      <c r="H89" s="211" t="str">
        <f>IF(Detail!T89="","",Detail!T89)</f>
        <v/>
      </c>
      <c r="I89" s="212" t="str">
        <f>IF(Detail!U89="","",Detail!U89)</f>
        <v/>
      </c>
      <c r="J89" s="212" t="str">
        <f>IF(Detail!V89="","",Detail!V89)</f>
        <v/>
      </c>
      <c r="K89" s="210" t="str">
        <f>IF(Detail!W89="","",Detail!W89)</f>
        <v/>
      </c>
      <c r="L89" s="211" t="str">
        <f>IF(Detail!X89="","",Detail!X89)</f>
        <v/>
      </c>
      <c r="M89" s="210" t="str">
        <f>IF(Detail!Y89="","",Detail!Y89)</f>
        <v/>
      </c>
      <c r="N89" s="61">
        <f>Detail!AN89-Detail!AL89-Detail!AM89</f>
        <v>0</v>
      </c>
      <c r="O89" s="62">
        <f>Detail!AL89</f>
        <v>0</v>
      </c>
      <c r="P89" s="63">
        <f>Detail!AM89</f>
        <v>0</v>
      </c>
      <c r="Q89" s="87">
        <f>Detail!AQ89</f>
        <v>0</v>
      </c>
      <c r="R89" s="87">
        <f>Detail!AR89</f>
        <v>0</v>
      </c>
    </row>
    <row r="90" spans="1:18" x14ac:dyDescent="0.3">
      <c r="A90" s="52">
        <f>Detail!C90</f>
        <v>0</v>
      </c>
      <c r="B90" s="53">
        <f>Detail!G90</f>
        <v>0</v>
      </c>
      <c r="C90" s="54">
        <f>Detail!H90</f>
        <v>0</v>
      </c>
      <c r="D90" s="54">
        <f>Detail!I90</f>
        <v>0</v>
      </c>
      <c r="E90" s="205">
        <f>Detail!K90</f>
        <v>0</v>
      </c>
      <c r="F90" s="57">
        <f>Detail!L90</f>
        <v>0</v>
      </c>
      <c r="G90" s="58">
        <f>Detail!R90</f>
        <v>0</v>
      </c>
      <c r="H90" s="211" t="str">
        <f>IF(Detail!T90="","",Detail!T90)</f>
        <v/>
      </c>
      <c r="I90" s="212" t="str">
        <f>IF(Detail!U90="","",Detail!U90)</f>
        <v/>
      </c>
      <c r="J90" s="212" t="str">
        <f>IF(Detail!V90="","",Detail!V90)</f>
        <v/>
      </c>
      <c r="K90" s="210" t="str">
        <f>IF(Detail!W90="","",Detail!W90)</f>
        <v/>
      </c>
      <c r="L90" s="211" t="str">
        <f>IF(Detail!X90="","",Detail!X90)</f>
        <v/>
      </c>
      <c r="M90" s="210" t="str">
        <f>IF(Detail!Y90="","",Detail!Y90)</f>
        <v/>
      </c>
      <c r="N90" s="61">
        <f>Detail!AN90-Detail!AL90-Detail!AM90</f>
        <v>0</v>
      </c>
      <c r="O90" s="62">
        <f>Detail!AL90</f>
        <v>0</v>
      </c>
      <c r="P90" s="63">
        <f>Detail!AM90</f>
        <v>0</v>
      </c>
      <c r="Q90" s="87">
        <f>Detail!AQ90</f>
        <v>0</v>
      </c>
      <c r="R90" s="87">
        <f>Detail!AR90</f>
        <v>0</v>
      </c>
    </row>
    <row r="91" spans="1:18" x14ac:dyDescent="0.3">
      <c r="A91" s="52">
        <f>Detail!C91</f>
        <v>0</v>
      </c>
      <c r="B91" s="53">
        <f>Detail!G91</f>
        <v>0</v>
      </c>
      <c r="C91" s="54">
        <f>Detail!H91</f>
        <v>0</v>
      </c>
      <c r="D91" s="54">
        <f>Detail!I91</f>
        <v>0</v>
      </c>
      <c r="E91" s="205">
        <f>Detail!K91</f>
        <v>0</v>
      </c>
      <c r="F91" s="57">
        <f>Detail!L91</f>
        <v>0</v>
      </c>
      <c r="G91" s="58">
        <f>Detail!R91</f>
        <v>0</v>
      </c>
      <c r="H91" s="211" t="str">
        <f>IF(Detail!T91="","",Detail!T91)</f>
        <v/>
      </c>
      <c r="I91" s="212" t="str">
        <f>IF(Detail!U91="","",Detail!U91)</f>
        <v/>
      </c>
      <c r="J91" s="212" t="str">
        <f>IF(Detail!V91="","",Detail!V91)</f>
        <v/>
      </c>
      <c r="K91" s="210" t="str">
        <f>IF(Detail!W91="","",Detail!W91)</f>
        <v/>
      </c>
      <c r="L91" s="211" t="str">
        <f>IF(Detail!X91="","",Detail!X91)</f>
        <v/>
      </c>
      <c r="M91" s="210" t="str">
        <f>IF(Detail!Y91="","",Detail!Y91)</f>
        <v/>
      </c>
      <c r="N91" s="61">
        <f>Detail!AN91-Detail!AL91-Detail!AM91</f>
        <v>0</v>
      </c>
      <c r="O91" s="62">
        <f>Detail!AL91</f>
        <v>0</v>
      </c>
      <c r="P91" s="63">
        <f>Detail!AM91</f>
        <v>0</v>
      </c>
      <c r="Q91" s="87">
        <f>Detail!AQ91</f>
        <v>0</v>
      </c>
      <c r="R91" s="87">
        <f>Detail!AR91</f>
        <v>0</v>
      </c>
    </row>
    <row r="92" spans="1:18" x14ac:dyDescent="0.3">
      <c r="A92" s="52">
        <f>Detail!C92</f>
        <v>0</v>
      </c>
      <c r="B92" s="53">
        <f>Detail!G92</f>
        <v>0</v>
      </c>
      <c r="C92" s="54">
        <f>Detail!H92</f>
        <v>0</v>
      </c>
      <c r="D92" s="54">
        <f>Detail!I92</f>
        <v>0</v>
      </c>
      <c r="E92" s="205">
        <f>Detail!K92</f>
        <v>0</v>
      </c>
      <c r="F92" s="57">
        <f>Detail!L92</f>
        <v>0</v>
      </c>
      <c r="G92" s="58">
        <f>Detail!R92</f>
        <v>0</v>
      </c>
      <c r="H92" s="211" t="str">
        <f>IF(Detail!T92="","",Detail!T92)</f>
        <v/>
      </c>
      <c r="I92" s="212" t="str">
        <f>IF(Detail!U92="","",Detail!U92)</f>
        <v/>
      </c>
      <c r="J92" s="212" t="str">
        <f>IF(Detail!V92="","",Detail!V92)</f>
        <v/>
      </c>
      <c r="K92" s="210" t="str">
        <f>IF(Detail!W92="","",Detail!W92)</f>
        <v/>
      </c>
      <c r="L92" s="211" t="str">
        <f>IF(Detail!X92="","",Detail!X92)</f>
        <v/>
      </c>
      <c r="M92" s="210" t="str">
        <f>IF(Detail!Y92="","",Detail!Y92)</f>
        <v/>
      </c>
      <c r="N92" s="61">
        <f>Detail!AN92-Detail!AL92-Detail!AM92</f>
        <v>0</v>
      </c>
      <c r="O92" s="62">
        <f>Detail!AL92</f>
        <v>0</v>
      </c>
      <c r="P92" s="63">
        <f>Detail!AM92</f>
        <v>0</v>
      </c>
      <c r="Q92" s="87">
        <f>Detail!AQ92</f>
        <v>0</v>
      </c>
      <c r="R92" s="87">
        <f>Detail!AR92</f>
        <v>0</v>
      </c>
    </row>
    <row r="93" spans="1:18" x14ac:dyDescent="0.3">
      <c r="A93" s="52">
        <f>Detail!C93</f>
        <v>0</v>
      </c>
      <c r="B93" s="53">
        <f>Detail!G93</f>
        <v>0</v>
      </c>
      <c r="C93" s="54">
        <f>Detail!H93</f>
        <v>0</v>
      </c>
      <c r="D93" s="54">
        <f>Detail!I93</f>
        <v>0</v>
      </c>
      <c r="E93" s="205">
        <f>Detail!K93</f>
        <v>0</v>
      </c>
      <c r="F93" s="57">
        <f>Detail!L93</f>
        <v>0</v>
      </c>
      <c r="G93" s="58">
        <f>Detail!R93</f>
        <v>0</v>
      </c>
      <c r="H93" s="211" t="str">
        <f>IF(Detail!T93="","",Detail!T93)</f>
        <v/>
      </c>
      <c r="I93" s="212" t="str">
        <f>IF(Detail!U93="","",Detail!U93)</f>
        <v/>
      </c>
      <c r="J93" s="212" t="str">
        <f>IF(Detail!V93="","",Detail!V93)</f>
        <v/>
      </c>
      <c r="K93" s="210" t="str">
        <f>IF(Detail!W93="","",Detail!W93)</f>
        <v/>
      </c>
      <c r="L93" s="211" t="str">
        <f>IF(Detail!X93="","",Detail!X93)</f>
        <v/>
      </c>
      <c r="M93" s="210" t="str">
        <f>IF(Detail!Y93="","",Detail!Y93)</f>
        <v/>
      </c>
      <c r="N93" s="61">
        <f>Detail!AN93-Detail!AL93-Detail!AM93</f>
        <v>0</v>
      </c>
      <c r="O93" s="62">
        <f>Detail!AL93</f>
        <v>0</v>
      </c>
      <c r="P93" s="63">
        <f>Detail!AM93</f>
        <v>0</v>
      </c>
      <c r="Q93" s="87">
        <f>Detail!AQ93</f>
        <v>0</v>
      </c>
      <c r="R93" s="87">
        <f>Detail!AR93</f>
        <v>0</v>
      </c>
    </row>
    <row r="94" spans="1:18" x14ac:dyDescent="0.3">
      <c r="A94" s="52">
        <f>Detail!C94</f>
        <v>0</v>
      </c>
      <c r="B94" s="53">
        <f>Detail!G94</f>
        <v>0</v>
      </c>
      <c r="C94" s="54">
        <f>Detail!H94</f>
        <v>0</v>
      </c>
      <c r="D94" s="54">
        <f>Detail!I94</f>
        <v>0</v>
      </c>
      <c r="E94" s="205">
        <f>Detail!K94</f>
        <v>0</v>
      </c>
      <c r="F94" s="57">
        <f>Detail!L94</f>
        <v>0</v>
      </c>
      <c r="G94" s="58">
        <f>Detail!R94</f>
        <v>0</v>
      </c>
      <c r="H94" s="211" t="str">
        <f>IF(Detail!T94="","",Detail!T94)</f>
        <v/>
      </c>
      <c r="I94" s="212" t="str">
        <f>IF(Detail!U94="","",Detail!U94)</f>
        <v/>
      </c>
      <c r="J94" s="212" t="str">
        <f>IF(Detail!V94="","",Detail!V94)</f>
        <v/>
      </c>
      <c r="K94" s="210" t="str">
        <f>IF(Detail!W94="","",Detail!W94)</f>
        <v/>
      </c>
      <c r="L94" s="211" t="str">
        <f>IF(Detail!X94="","",Detail!X94)</f>
        <v/>
      </c>
      <c r="M94" s="210" t="str">
        <f>IF(Detail!Y94="","",Detail!Y94)</f>
        <v/>
      </c>
      <c r="N94" s="61">
        <f>Detail!AN94-Detail!AL94-Detail!AM94</f>
        <v>0</v>
      </c>
      <c r="O94" s="62">
        <f>Detail!AL94</f>
        <v>0</v>
      </c>
      <c r="P94" s="63">
        <f>Detail!AM94</f>
        <v>0</v>
      </c>
      <c r="Q94" s="87">
        <f>Detail!AQ94</f>
        <v>0</v>
      </c>
      <c r="R94" s="87">
        <f>Detail!AR94</f>
        <v>0</v>
      </c>
    </row>
    <row r="95" spans="1:18" x14ac:dyDescent="0.3">
      <c r="A95" s="52">
        <f>Detail!C95</f>
        <v>0</v>
      </c>
      <c r="B95" s="53">
        <f>Detail!G95</f>
        <v>0</v>
      </c>
      <c r="C95" s="54">
        <f>Detail!H95</f>
        <v>0</v>
      </c>
      <c r="D95" s="54">
        <f>Detail!I95</f>
        <v>0</v>
      </c>
      <c r="E95" s="205">
        <f>Detail!K95</f>
        <v>0</v>
      </c>
      <c r="F95" s="57">
        <f>Detail!L95</f>
        <v>0</v>
      </c>
      <c r="G95" s="58">
        <f>Detail!R95</f>
        <v>0</v>
      </c>
      <c r="H95" s="211" t="str">
        <f>IF(Detail!T95="","",Detail!T95)</f>
        <v/>
      </c>
      <c r="I95" s="212" t="str">
        <f>IF(Detail!U95="","",Detail!U95)</f>
        <v/>
      </c>
      <c r="J95" s="212" t="str">
        <f>IF(Detail!V95="","",Detail!V95)</f>
        <v/>
      </c>
      <c r="K95" s="210" t="str">
        <f>IF(Detail!W95="","",Detail!W95)</f>
        <v/>
      </c>
      <c r="L95" s="211" t="str">
        <f>IF(Detail!X95="","",Detail!X95)</f>
        <v/>
      </c>
      <c r="M95" s="210" t="str">
        <f>IF(Detail!Y95="","",Detail!Y95)</f>
        <v/>
      </c>
      <c r="N95" s="61">
        <f>Detail!AN95-Detail!AL95-Detail!AM95</f>
        <v>0</v>
      </c>
      <c r="O95" s="62">
        <f>Detail!AL95</f>
        <v>0</v>
      </c>
      <c r="P95" s="63">
        <f>Detail!AM95</f>
        <v>0</v>
      </c>
      <c r="Q95" s="87">
        <f>Detail!AQ95</f>
        <v>0</v>
      </c>
      <c r="R95" s="87">
        <f>Detail!AR95</f>
        <v>0</v>
      </c>
    </row>
    <row r="96" spans="1:18" x14ac:dyDescent="0.3">
      <c r="A96" s="52">
        <f>Detail!C96</f>
        <v>0</v>
      </c>
      <c r="B96" s="53">
        <f>Detail!G96</f>
        <v>0</v>
      </c>
      <c r="C96" s="54">
        <f>Detail!H96</f>
        <v>0</v>
      </c>
      <c r="D96" s="54">
        <f>Detail!I96</f>
        <v>0</v>
      </c>
      <c r="E96" s="205">
        <f>Detail!K96</f>
        <v>0</v>
      </c>
      <c r="F96" s="57">
        <f>Detail!L96</f>
        <v>0</v>
      </c>
      <c r="G96" s="58">
        <f>Detail!R96</f>
        <v>0</v>
      </c>
      <c r="H96" s="211" t="str">
        <f>IF(Detail!T96="","",Detail!T96)</f>
        <v/>
      </c>
      <c r="I96" s="212" t="str">
        <f>IF(Detail!U96="","",Detail!U96)</f>
        <v/>
      </c>
      <c r="J96" s="212" t="str">
        <f>IF(Detail!V96="","",Detail!V96)</f>
        <v/>
      </c>
      <c r="K96" s="210" t="str">
        <f>IF(Detail!W96="","",Detail!W96)</f>
        <v/>
      </c>
      <c r="L96" s="211" t="str">
        <f>IF(Detail!X96="","",Detail!X96)</f>
        <v/>
      </c>
      <c r="M96" s="210" t="str">
        <f>IF(Detail!Y96="","",Detail!Y96)</f>
        <v/>
      </c>
      <c r="N96" s="61">
        <f>Detail!AN96-Detail!AL96-Detail!AM96</f>
        <v>0</v>
      </c>
      <c r="O96" s="62">
        <f>Detail!AL96</f>
        <v>0</v>
      </c>
      <c r="P96" s="63">
        <f>Detail!AM96</f>
        <v>0</v>
      </c>
      <c r="Q96" s="87">
        <f>Detail!AQ96</f>
        <v>0</v>
      </c>
      <c r="R96" s="87">
        <f>Detail!AR96</f>
        <v>0</v>
      </c>
    </row>
    <row r="97" spans="1:18" x14ac:dyDescent="0.3">
      <c r="A97" s="52">
        <f>Detail!C97</f>
        <v>0</v>
      </c>
      <c r="B97" s="53">
        <f>Detail!G97</f>
        <v>0</v>
      </c>
      <c r="C97" s="54">
        <f>Detail!H97</f>
        <v>0</v>
      </c>
      <c r="D97" s="54">
        <f>Detail!I97</f>
        <v>0</v>
      </c>
      <c r="E97" s="205">
        <f>Detail!K97</f>
        <v>0</v>
      </c>
      <c r="F97" s="57">
        <f>Detail!L97</f>
        <v>0</v>
      </c>
      <c r="G97" s="58">
        <f>Detail!R97</f>
        <v>0</v>
      </c>
      <c r="H97" s="211" t="str">
        <f>IF(Detail!T97="","",Detail!T97)</f>
        <v/>
      </c>
      <c r="I97" s="212" t="str">
        <f>IF(Detail!U97="","",Detail!U97)</f>
        <v/>
      </c>
      <c r="J97" s="212" t="str">
        <f>IF(Detail!V97="","",Detail!V97)</f>
        <v/>
      </c>
      <c r="K97" s="210" t="str">
        <f>IF(Detail!W97="","",Detail!W97)</f>
        <v/>
      </c>
      <c r="L97" s="211" t="str">
        <f>IF(Detail!X97="","",Detail!X97)</f>
        <v/>
      </c>
      <c r="M97" s="210" t="str">
        <f>IF(Detail!Y97="","",Detail!Y97)</f>
        <v/>
      </c>
      <c r="N97" s="61">
        <f>Detail!AN97-Detail!AL97-Detail!AM97</f>
        <v>0</v>
      </c>
      <c r="O97" s="62">
        <f>Detail!AL97</f>
        <v>0</v>
      </c>
      <c r="P97" s="63">
        <f>Detail!AM97</f>
        <v>0</v>
      </c>
      <c r="Q97" s="87">
        <f>Detail!AQ97</f>
        <v>0</v>
      </c>
      <c r="R97" s="87">
        <f>Detail!AR97</f>
        <v>0</v>
      </c>
    </row>
    <row r="98" spans="1:18" x14ac:dyDescent="0.3">
      <c r="A98" s="52">
        <f>Detail!C98</f>
        <v>0</v>
      </c>
      <c r="B98" s="53">
        <f>Detail!G98</f>
        <v>0</v>
      </c>
      <c r="C98" s="54">
        <f>Detail!H98</f>
        <v>0</v>
      </c>
      <c r="D98" s="54">
        <f>Detail!I98</f>
        <v>0</v>
      </c>
      <c r="E98" s="205">
        <f>Detail!K98</f>
        <v>0</v>
      </c>
      <c r="F98" s="57">
        <f>Detail!L98</f>
        <v>0</v>
      </c>
      <c r="G98" s="58">
        <f>Detail!R98</f>
        <v>0</v>
      </c>
      <c r="H98" s="211" t="str">
        <f>IF(Detail!T98="","",Detail!T98)</f>
        <v/>
      </c>
      <c r="I98" s="212" t="str">
        <f>IF(Detail!U98="","",Detail!U98)</f>
        <v/>
      </c>
      <c r="J98" s="212" t="str">
        <f>IF(Detail!V98="","",Detail!V98)</f>
        <v/>
      </c>
      <c r="K98" s="210" t="str">
        <f>IF(Detail!W98="","",Detail!W98)</f>
        <v/>
      </c>
      <c r="L98" s="211" t="str">
        <f>IF(Detail!X98="","",Detail!X98)</f>
        <v/>
      </c>
      <c r="M98" s="210" t="str">
        <f>IF(Detail!Y98="","",Detail!Y98)</f>
        <v/>
      </c>
      <c r="N98" s="61">
        <f>Detail!AN98-Detail!AL98-Detail!AM98</f>
        <v>0</v>
      </c>
      <c r="O98" s="62">
        <f>Detail!AL98</f>
        <v>0</v>
      </c>
      <c r="P98" s="63">
        <f>Detail!AM98</f>
        <v>0</v>
      </c>
      <c r="Q98" s="87">
        <f>Detail!AQ98</f>
        <v>0</v>
      </c>
      <c r="R98" s="87">
        <f>Detail!AR98</f>
        <v>0</v>
      </c>
    </row>
    <row r="99" spans="1:18" x14ac:dyDescent="0.3">
      <c r="A99" s="52">
        <f>Detail!C99</f>
        <v>0</v>
      </c>
      <c r="B99" s="53">
        <f>Detail!G99</f>
        <v>0</v>
      </c>
      <c r="C99" s="54">
        <f>Detail!H99</f>
        <v>0</v>
      </c>
      <c r="D99" s="54">
        <f>Detail!I99</f>
        <v>0</v>
      </c>
      <c r="E99" s="205">
        <f>Detail!K99</f>
        <v>0</v>
      </c>
      <c r="F99" s="57">
        <f>Detail!L99</f>
        <v>0</v>
      </c>
      <c r="G99" s="58">
        <f>Detail!R99</f>
        <v>0</v>
      </c>
      <c r="H99" s="211" t="str">
        <f>IF(Detail!T99="","",Detail!T99)</f>
        <v/>
      </c>
      <c r="I99" s="212" t="str">
        <f>IF(Detail!U99="","",Detail!U99)</f>
        <v/>
      </c>
      <c r="J99" s="212" t="str">
        <f>IF(Detail!V99="","",Detail!V99)</f>
        <v/>
      </c>
      <c r="K99" s="210" t="str">
        <f>IF(Detail!W99="","",Detail!W99)</f>
        <v/>
      </c>
      <c r="L99" s="211" t="str">
        <f>IF(Detail!X99="","",Detail!X99)</f>
        <v/>
      </c>
      <c r="M99" s="210" t="str">
        <f>IF(Detail!Y99="","",Detail!Y99)</f>
        <v/>
      </c>
      <c r="N99" s="61">
        <f>Detail!AN99-Detail!AL99-Detail!AM99</f>
        <v>0</v>
      </c>
      <c r="O99" s="62">
        <f>Detail!AL99</f>
        <v>0</v>
      </c>
      <c r="P99" s="63">
        <f>Detail!AM99</f>
        <v>0</v>
      </c>
      <c r="Q99" s="87">
        <f>Detail!AQ99</f>
        <v>0</v>
      </c>
      <c r="R99" s="87">
        <f>Detail!AR99</f>
        <v>0</v>
      </c>
    </row>
    <row r="100" spans="1:18" x14ac:dyDescent="0.3">
      <c r="A100" s="52">
        <f>Detail!C100</f>
        <v>0</v>
      </c>
      <c r="B100" s="53">
        <f>Detail!G100</f>
        <v>0</v>
      </c>
      <c r="C100" s="54">
        <f>Detail!H100</f>
        <v>0</v>
      </c>
      <c r="D100" s="54">
        <f>Detail!I100</f>
        <v>0</v>
      </c>
      <c r="E100" s="205">
        <f>Detail!K100</f>
        <v>0</v>
      </c>
      <c r="F100" s="57">
        <f>Detail!L100</f>
        <v>0</v>
      </c>
      <c r="G100" s="58">
        <f>Detail!R100</f>
        <v>0</v>
      </c>
      <c r="H100" s="211" t="str">
        <f>IF(Detail!T100="","",Detail!T100)</f>
        <v/>
      </c>
      <c r="I100" s="212" t="str">
        <f>IF(Detail!U100="","",Detail!U100)</f>
        <v/>
      </c>
      <c r="J100" s="212" t="str">
        <f>IF(Detail!V100="","",Detail!V100)</f>
        <v/>
      </c>
      <c r="K100" s="210" t="str">
        <f>IF(Detail!W100="","",Detail!W100)</f>
        <v/>
      </c>
      <c r="L100" s="211" t="str">
        <f>IF(Detail!X100="","",Detail!X100)</f>
        <v/>
      </c>
      <c r="M100" s="210" t="str">
        <f>IF(Detail!Y100="","",Detail!Y100)</f>
        <v/>
      </c>
      <c r="N100" s="61">
        <f>Detail!AN100-Detail!AL100-Detail!AM100</f>
        <v>0</v>
      </c>
      <c r="O100" s="62">
        <f>Detail!AL100</f>
        <v>0</v>
      </c>
      <c r="P100" s="63">
        <f>Detail!AM100</f>
        <v>0</v>
      </c>
      <c r="Q100" s="87">
        <f>Detail!AQ100</f>
        <v>0</v>
      </c>
      <c r="R100" s="87">
        <f>Detail!AR100</f>
        <v>0</v>
      </c>
    </row>
    <row r="101" spans="1:18" x14ac:dyDescent="0.3">
      <c r="A101" s="52">
        <f>Detail!C101</f>
        <v>0</v>
      </c>
      <c r="B101" s="53">
        <f>Detail!G101</f>
        <v>0</v>
      </c>
      <c r="C101" s="54">
        <f>Detail!H101</f>
        <v>0</v>
      </c>
      <c r="D101" s="54">
        <f>Detail!I101</f>
        <v>0</v>
      </c>
      <c r="E101" s="205">
        <f>Detail!K101</f>
        <v>0</v>
      </c>
      <c r="F101" s="57">
        <f>Detail!L101</f>
        <v>0</v>
      </c>
      <c r="G101" s="58">
        <f>Detail!R101</f>
        <v>0</v>
      </c>
      <c r="H101" s="211" t="str">
        <f>IF(Detail!T101="","",Detail!T101)</f>
        <v/>
      </c>
      <c r="I101" s="212" t="str">
        <f>IF(Detail!U101="","",Detail!U101)</f>
        <v/>
      </c>
      <c r="J101" s="212" t="str">
        <f>IF(Detail!V101="","",Detail!V101)</f>
        <v/>
      </c>
      <c r="K101" s="210" t="str">
        <f>IF(Detail!W101="","",Detail!W101)</f>
        <v/>
      </c>
      <c r="L101" s="211" t="str">
        <f>IF(Detail!X101="","",Detail!X101)</f>
        <v/>
      </c>
      <c r="M101" s="210" t="str">
        <f>IF(Detail!Y101="","",Detail!Y101)</f>
        <v/>
      </c>
      <c r="N101" s="61">
        <f>Detail!AN101-Detail!AL101-Detail!AM101</f>
        <v>0</v>
      </c>
      <c r="O101" s="62">
        <f>Detail!AL101</f>
        <v>0</v>
      </c>
      <c r="P101" s="63">
        <f>Detail!AM101</f>
        <v>0</v>
      </c>
      <c r="Q101" s="87">
        <f>Detail!AQ101</f>
        <v>0</v>
      </c>
      <c r="R101" s="87">
        <f>Detail!AR101</f>
        <v>0</v>
      </c>
    </row>
    <row r="102" spans="1:18" x14ac:dyDescent="0.3">
      <c r="A102" s="52">
        <f>Detail!C102</f>
        <v>0</v>
      </c>
      <c r="B102" s="53">
        <f>Detail!G102</f>
        <v>0</v>
      </c>
      <c r="C102" s="54">
        <f>Detail!H102</f>
        <v>0</v>
      </c>
      <c r="D102" s="54">
        <f>Detail!I102</f>
        <v>0</v>
      </c>
      <c r="E102" s="205">
        <f>Detail!K102</f>
        <v>0</v>
      </c>
      <c r="F102" s="57">
        <f>Detail!L102</f>
        <v>0</v>
      </c>
      <c r="G102" s="58">
        <f>Detail!R102</f>
        <v>0</v>
      </c>
      <c r="H102" s="211" t="str">
        <f>IF(Detail!T102="","",Detail!T102)</f>
        <v/>
      </c>
      <c r="I102" s="212" t="str">
        <f>IF(Detail!U102="","",Detail!U102)</f>
        <v/>
      </c>
      <c r="J102" s="212" t="str">
        <f>IF(Detail!V102="","",Detail!V102)</f>
        <v/>
      </c>
      <c r="K102" s="210" t="str">
        <f>IF(Detail!W102="","",Detail!W102)</f>
        <v/>
      </c>
      <c r="L102" s="211" t="str">
        <f>IF(Detail!X102="","",Detail!X102)</f>
        <v/>
      </c>
      <c r="M102" s="210" t="str">
        <f>IF(Detail!Y102="","",Detail!Y102)</f>
        <v/>
      </c>
      <c r="N102" s="61">
        <f>Detail!AN102-Detail!AL102-Detail!AM102</f>
        <v>0</v>
      </c>
      <c r="O102" s="62">
        <f>Detail!AL102</f>
        <v>0</v>
      </c>
      <c r="P102" s="63">
        <f>Detail!AM102</f>
        <v>0</v>
      </c>
      <c r="Q102" s="87">
        <f>Detail!AQ102</f>
        <v>0</v>
      </c>
      <c r="R102" s="87">
        <f>Detail!AR102</f>
        <v>0</v>
      </c>
    </row>
    <row r="103" spans="1:18" x14ac:dyDescent="0.3">
      <c r="A103" s="52">
        <f>Detail!C103</f>
        <v>0</v>
      </c>
      <c r="B103" s="53">
        <f>Detail!G103</f>
        <v>0</v>
      </c>
      <c r="C103" s="54">
        <f>Detail!H103</f>
        <v>0</v>
      </c>
      <c r="D103" s="54">
        <f>Detail!I103</f>
        <v>0</v>
      </c>
      <c r="E103" s="205">
        <f>Detail!K103</f>
        <v>0</v>
      </c>
      <c r="F103" s="57">
        <f>Detail!L103</f>
        <v>0</v>
      </c>
      <c r="G103" s="58">
        <f>Detail!R103</f>
        <v>0</v>
      </c>
      <c r="H103" s="211" t="str">
        <f>IF(Detail!T103="","",Detail!T103)</f>
        <v/>
      </c>
      <c r="I103" s="212" t="str">
        <f>IF(Detail!U103="","",Detail!U103)</f>
        <v/>
      </c>
      <c r="J103" s="212" t="str">
        <f>IF(Detail!V103="","",Detail!V103)</f>
        <v/>
      </c>
      <c r="K103" s="210" t="str">
        <f>IF(Detail!W103="","",Detail!W103)</f>
        <v/>
      </c>
      <c r="L103" s="211" t="str">
        <f>IF(Detail!X103="","",Detail!X103)</f>
        <v/>
      </c>
      <c r="M103" s="210" t="str">
        <f>IF(Detail!Y103="","",Detail!Y103)</f>
        <v/>
      </c>
      <c r="N103" s="61">
        <f>Detail!AN103-Detail!AL103-Detail!AM103</f>
        <v>0</v>
      </c>
      <c r="O103" s="62">
        <f>Detail!AL103</f>
        <v>0</v>
      </c>
      <c r="P103" s="63">
        <f>Detail!AM103</f>
        <v>0</v>
      </c>
      <c r="Q103" s="87">
        <f>Detail!AQ103</f>
        <v>0</v>
      </c>
      <c r="R103" s="87">
        <f>Detail!AR103</f>
        <v>0</v>
      </c>
    </row>
    <row r="104" spans="1:18" x14ac:dyDescent="0.3">
      <c r="A104" s="52">
        <f>Detail!C104</f>
        <v>0</v>
      </c>
      <c r="B104" s="53">
        <f>Detail!G104</f>
        <v>0</v>
      </c>
      <c r="C104" s="54">
        <f>Detail!H104</f>
        <v>0</v>
      </c>
      <c r="D104" s="54">
        <f>Detail!I104</f>
        <v>0</v>
      </c>
      <c r="E104" s="205">
        <f>Detail!K104</f>
        <v>0</v>
      </c>
      <c r="F104" s="57">
        <f>Detail!L104</f>
        <v>0</v>
      </c>
      <c r="G104" s="58">
        <f>Detail!R104</f>
        <v>0</v>
      </c>
      <c r="H104" s="211" t="str">
        <f>IF(Detail!T104="","",Detail!T104)</f>
        <v/>
      </c>
      <c r="I104" s="212" t="str">
        <f>IF(Detail!U104="","",Detail!U104)</f>
        <v/>
      </c>
      <c r="J104" s="212" t="str">
        <f>IF(Detail!V104="","",Detail!V104)</f>
        <v/>
      </c>
      <c r="K104" s="210" t="str">
        <f>IF(Detail!W104="","",Detail!W104)</f>
        <v/>
      </c>
      <c r="L104" s="211" t="str">
        <f>IF(Detail!X104="","",Detail!X104)</f>
        <v/>
      </c>
      <c r="M104" s="210" t="str">
        <f>IF(Detail!Y104="","",Detail!Y104)</f>
        <v/>
      </c>
      <c r="N104" s="61">
        <f>Detail!AN104-Detail!AL104-Detail!AM104</f>
        <v>0</v>
      </c>
      <c r="O104" s="62">
        <f>Detail!AL104</f>
        <v>0</v>
      </c>
      <c r="P104" s="63">
        <f>Detail!AM104</f>
        <v>0</v>
      </c>
      <c r="Q104" s="87">
        <f>Detail!AQ104</f>
        <v>0</v>
      </c>
      <c r="R104" s="87">
        <f>Detail!AR104</f>
        <v>0</v>
      </c>
    </row>
    <row r="105" spans="1:18" x14ac:dyDescent="0.3">
      <c r="A105" s="52">
        <f>Detail!C105</f>
        <v>0</v>
      </c>
      <c r="B105" s="53">
        <f>Detail!G105</f>
        <v>0</v>
      </c>
      <c r="C105" s="54">
        <f>Detail!H105</f>
        <v>0</v>
      </c>
      <c r="D105" s="54">
        <f>Detail!I105</f>
        <v>0</v>
      </c>
      <c r="E105" s="205">
        <f>Detail!K105</f>
        <v>0</v>
      </c>
      <c r="F105" s="57">
        <f>Detail!L105</f>
        <v>0</v>
      </c>
      <c r="G105" s="58">
        <f>Detail!R105</f>
        <v>0</v>
      </c>
      <c r="H105" s="211" t="str">
        <f>IF(Detail!T105="","",Detail!T105)</f>
        <v/>
      </c>
      <c r="I105" s="212" t="str">
        <f>IF(Detail!U105="","",Detail!U105)</f>
        <v/>
      </c>
      <c r="J105" s="212" t="str">
        <f>IF(Detail!V105="","",Detail!V105)</f>
        <v/>
      </c>
      <c r="K105" s="210" t="str">
        <f>IF(Detail!W105="","",Detail!W105)</f>
        <v/>
      </c>
      <c r="L105" s="211" t="str">
        <f>IF(Detail!X105="","",Detail!X105)</f>
        <v/>
      </c>
      <c r="M105" s="210" t="str">
        <f>IF(Detail!Y105="","",Detail!Y105)</f>
        <v/>
      </c>
      <c r="N105" s="61">
        <f>Detail!AN105-Detail!AL105-Detail!AM105</f>
        <v>0</v>
      </c>
      <c r="O105" s="62">
        <f>Detail!AL105</f>
        <v>0</v>
      </c>
      <c r="P105" s="63">
        <f>Detail!AM105</f>
        <v>0</v>
      </c>
      <c r="Q105" s="87">
        <f>Detail!AQ105</f>
        <v>0</v>
      </c>
      <c r="R105" s="87">
        <f>Detail!AR105</f>
        <v>0</v>
      </c>
    </row>
    <row r="106" spans="1:18" x14ac:dyDescent="0.3">
      <c r="A106" s="52">
        <f>Detail!C106</f>
        <v>0</v>
      </c>
      <c r="B106" s="53">
        <f>Detail!G106</f>
        <v>0</v>
      </c>
      <c r="C106" s="54">
        <f>Detail!H106</f>
        <v>0</v>
      </c>
      <c r="D106" s="54">
        <f>Detail!I106</f>
        <v>0</v>
      </c>
      <c r="E106" s="205">
        <f>Detail!K106</f>
        <v>0</v>
      </c>
      <c r="F106" s="57">
        <f>Detail!L106</f>
        <v>0</v>
      </c>
      <c r="G106" s="58">
        <f>Detail!R106</f>
        <v>0</v>
      </c>
      <c r="H106" s="211" t="str">
        <f>IF(Detail!T106="","",Detail!T106)</f>
        <v/>
      </c>
      <c r="I106" s="212" t="str">
        <f>IF(Detail!U106="","",Detail!U106)</f>
        <v/>
      </c>
      <c r="J106" s="212" t="str">
        <f>IF(Detail!V106="","",Detail!V106)</f>
        <v/>
      </c>
      <c r="K106" s="210" t="str">
        <f>IF(Detail!W106="","",Detail!W106)</f>
        <v/>
      </c>
      <c r="L106" s="211" t="str">
        <f>IF(Detail!X106="","",Detail!X106)</f>
        <v/>
      </c>
      <c r="M106" s="210" t="str">
        <f>IF(Detail!Y106="","",Detail!Y106)</f>
        <v/>
      </c>
      <c r="N106" s="61">
        <f>Detail!AN106-Detail!AL106-Detail!AM106</f>
        <v>0</v>
      </c>
      <c r="O106" s="62">
        <f>Detail!AL106</f>
        <v>0</v>
      </c>
      <c r="P106" s="63">
        <f>Detail!AM106</f>
        <v>0</v>
      </c>
      <c r="Q106" s="87">
        <f>Detail!AQ106</f>
        <v>0</v>
      </c>
      <c r="R106" s="87">
        <f>Detail!AR106</f>
        <v>0</v>
      </c>
    </row>
    <row r="107" spans="1:18" x14ac:dyDescent="0.3">
      <c r="A107" s="52">
        <f>Detail!C107</f>
        <v>0</v>
      </c>
      <c r="B107" s="53">
        <f>Detail!G107</f>
        <v>0</v>
      </c>
      <c r="C107" s="54">
        <f>Detail!H107</f>
        <v>0</v>
      </c>
      <c r="D107" s="54">
        <f>Detail!I107</f>
        <v>0</v>
      </c>
      <c r="E107" s="205">
        <f>Detail!K107</f>
        <v>0</v>
      </c>
      <c r="F107" s="57">
        <f>Detail!L107</f>
        <v>0</v>
      </c>
      <c r="G107" s="58">
        <f>Detail!R107</f>
        <v>0</v>
      </c>
      <c r="H107" s="211" t="str">
        <f>IF(Detail!T107="","",Detail!T107)</f>
        <v/>
      </c>
      <c r="I107" s="212" t="str">
        <f>IF(Detail!U107="","",Detail!U107)</f>
        <v/>
      </c>
      <c r="J107" s="212" t="str">
        <f>IF(Detail!V107="","",Detail!V107)</f>
        <v/>
      </c>
      <c r="K107" s="210" t="str">
        <f>IF(Detail!W107="","",Detail!W107)</f>
        <v/>
      </c>
      <c r="L107" s="211" t="str">
        <f>IF(Detail!X107="","",Detail!X107)</f>
        <v/>
      </c>
      <c r="M107" s="210" t="str">
        <f>IF(Detail!Y107="","",Detail!Y107)</f>
        <v/>
      </c>
      <c r="N107" s="61">
        <f>Detail!AN107-Detail!AL107-Detail!AM107</f>
        <v>0</v>
      </c>
      <c r="O107" s="62">
        <f>Detail!AL107</f>
        <v>0</v>
      </c>
      <c r="P107" s="63">
        <f>Detail!AM107</f>
        <v>0</v>
      </c>
      <c r="Q107" s="87">
        <f>Detail!AQ107</f>
        <v>0</v>
      </c>
      <c r="R107" s="87">
        <f>Detail!AR107</f>
        <v>0</v>
      </c>
    </row>
    <row r="108" spans="1:18" x14ac:dyDescent="0.3">
      <c r="A108" s="52">
        <f>Detail!C108</f>
        <v>0</v>
      </c>
      <c r="B108" s="53">
        <f>Detail!G108</f>
        <v>0</v>
      </c>
      <c r="C108" s="54">
        <f>Detail!H108</f>
        <v>0</v>
      </c>
      <c r="D108" s="54">
        <f>Detail!I108</f>
        <v>0</v>
      </c>
      <c r="E108" s="205">
        <f>Detail!K108</f>
        <v>0</v>
      </c>
      <c r="F108" s="57">
        <f>Detail!L108</f>
        <v>0</v>
      </c>
      <c r="G108" s="58">
        <f>Detail!R108</f>
        <v>0</v>
      </c>
      <c r="H108" s="211" t="str">
        <f>IF(Detail!T108="","",Detail!T108)</f>
        <v/>
      </c>
      <c r="I108" s="212" t="str">
        <f>IF(Detail!U108="","",Detail!U108)</f>
        <v/>
      </c>
      <c r="J108" s="212" t="str">
        <f>IF(Detail!V108="","",Detail!V108)</f>
        <v/>
      </c>
      <c r="K108" s="210" t="str">
        <f>IF(Detail!W108="","",Detail!W108)</f>
        <v/>
      </c>
      <c r="L108" s="211" t="str">
        <f>IF(Detail!X108="","",Detail!X108)</f>
        <v/>
      </c>
      <c r="M108" s="210" t="str">
        <f>IF(Detail!Y108="","",Detail!Y108)</f>
        <v/>
      </c>
      <c r="N108" s="61">
        <f>Detail!AN108-Detail!AL108-Detail!AM108</f>
        <v>0</v>
      </c>
      <c r="O108" s="62">
        <f>Detail!AL108</f>
        <v>0</v>
      </c>
      <c r="P108" s="63">
        <f>Detail!AM108</f>
        <v>0</v>
      </c>
      <c r="Q108" s="87">
        <f>Detail!AQ108</f>
        <v>0</v>
      </c>
      <c r="R108" s="87">
        <f>Detail!AR108</f>
        <v>0</v>
      </c>
    </row>
    <row r="109" spans="1:18" x14ac:dyDescent="0.3">
      <c r="A109" s="52">
        <f>Detail!C109</f>
        <v>0</v>
      </c>
      <c r="B109" s="53">
        <f>Detail!G109</f>
        <v>0</v>
      </c>
      <c r="C109" s="54">
        <f>Detail!H109</f>
        <v>0</v>
      </c>
      <c r="D109" s="54">
        <f>Detail!I109</f>
        <v>0</v>
      </c>
      <c r="E109" s="205">
        <f>Detail!K109</f>
        <v>0</v>
      </c>
      <c r="F109" s="57">
        <f>Detail!L109</f>
        <v>0</v>
      </c>
      <c r="G109" s="58">
        <f>Detail!R109</f>
        <v>0</v>
      </c>
      <c r="H109" s="211" t="str">
        <f>IF(Detail!T109="","",Detail!T109)</f>
        <v/>
      </c>
      <c r="I109" s="212" t="str">
        <f>IF(Detail!U109="","",Detail!U109)</f>
        <v/>
      </c>
      <c r="J109" s="212" t="str">
        <f>IF(Detail!V109="","",Detail!V109)</f>
        <v/>
      </c>
      <c r="K109" s="210" t="str">
        <f>IF(Detail!W109="","",Detail!W109)</f>
        <v/>
      </c>
      <c r="L109" s="211" t="str">
        <f>IF(Detail!X109="","",Detail!X109)</f>
        <v/>
      </c>
      <c r="M109" s="210" t="str">
        <f>IF(Detail!Y109="","",Detail!Y109)</f>
        <v/>
      </c>
      <c r="N109" s="61">
        <f>Detail!AN109-Detail!AL109-Detail!AM109</f>
        <v>0</v>
      </c>
      <c r="O109" s="62">
        <f>Detail!AL109</f>
        <v>0</v>
      </c>
      <c r="P109" s="63">
        <f>Detail!AM109</f>
        <v>0</v>
      </c>
      <c r="Q109" s="87">
        <f>Detail!AQ109</f>
        <v>0</v>
      </c>
      <c r="R109" s="87">
        <f>Detail!AR109</f>
        <v>0</v>
      </c>
    </row>
    <row r="110" spans="1:18" x14ac:dyDescent="0.3">
      <c r="A110" s="52">
        <f>Detail!C110</f>
        <v>0</v>
      </c>
      <c r="B110" s="53">
        <f>Detail!G110</f>
        <v>0</v>
      </c>
      <c r="C110" s="54">
        <f>Detail!H110</f>
        <v>0</v>
      </c>
      <c r="D110" s="54">
        <f>Detail!I110</f>
        <v>0</v>
      </c>
      <c r="E110" s="205">
        <f>Detail!K110</f>
        <v>0</v>
      </c>
      <c r="F110" s="57">
        <f>Detail!L110</f>
        <v>0</v>
      </c>
      <c r="G110" s="58">
        <f>Detail!R110</f>
        <v>0</v>
      </c>
      <c r="H110" s="211" t="str">
        <f>IF(Detail!T110="","",Detail!T110)</f>
        <v/>
      </c>
      <c r="I110" s="212" t="str">
        <f>IF(Detail!U110="","",Detail!U110)</f>
        <v/>
      </c>
      <c r="J110" s="212" t="str">
        <f>IF(Detail!V110="","",Detail!V110)</f>
        <v/>
      </c>
      <c r="K110" s="210" t="str">
        <f>IF(Detail!W110="","",Detail!W110)</f>
        <v/>
      </c>
      <c r="L110" s="211" t="str">
        <f>IF(Detail!X110="","",Detail!X110)</f>
        <v/>
      </c>
      <c r="M110" s="210" t="str">
        <f>IF(Detail!Y110="","",Detail!Y110)</f>
        <v/>
      </c>
      <c r="N110" s="61">
        <f>Detail!AN110-Detail!AL110-Detail!AM110</f>
        <v>0</v>
      </c>
      <c r="O110" s="62">
        <f>Detail!AL110</f>
        <v>0</v>
      </c>
      <c r="P110" s="63">
        <f>Detail!AM110</f>
        <v>0</v>
      </c>
      <c r="Q110" s="87">
        <f>Detail!AQ110</f>
        <v>0</v>
      </c>
      <c r="R110" s="87">
        <f>Detail!AR110</f>
        <v>0</v>
      </c>
    </row>
    <row r="111" spans="1:18" x14ac:dyDescent="0.3">
      <c r="A111" s="52">
        <f>Detail!C111</f>
        <v>0</v>
      </c>
      <c r="B111" s="53">
        <f>Detail!G111</f>
        <v>0</v>
      </c>
      <c r="C111" s="54">
        <f>Detail!H111</f>
        <v>0</v>
      </c>
      <c r="D111" s="54">
        <f>Detail!I111</f>
        <v>0</v>
      </c>
      <c r="E111" s="205">
        <f>Detail!K111</f>
        <v>0</v>
      </c>
      <c r="F111" s="57">
        <f>Detail!L111</f>
        <v>0</v>
      </c>
      <c r="G111" s="58">
        <f>Detail!R111</f>
        <v>0</v>
      </c>
      <c r="H111" s="211" t="str">
        <f>IF(Detail!T111="","",Detail!T111)</f>
        <v/>
      </c>
      <c r="I111" s="212" t="str">
        <f>IF(Detail!U111="","",Detail!U111)</f>
        <v/>
      </c>
      <c r="J111" s="212" t="str">
        <f>IF(Detail!V111="","",Detail!V111)</f>
        <v/>
      </c>
      <c r="K111" s="210" t="str">
        <f>IF(Detail!W111="","",Detail!W111)</f>
        <v/>
      </c>
      <c r="L111" s="211" t="str">
        <f>IF(Detail!X111="","",Detail!X111)</f>
        <v/>
      </c>
      <c r="M111" s="210" t="str">
        <f>IF(Detail!Y111="","",Detail!Y111)</f>
        <v/>
      </c>
      <c r="N111" s="61">
        <f>Detail!AN111-Detail!AL111-Detail!AM111</f>
        <v>0</v>
      </c>
      <c r="O111" s="62">
        <f>Detail!AL111</f>
        <v>0</v>
      </c>
      <c r="P111" s="63">
        <f>Detail!AM111</f>
        <v>0</v>
      </c>
      <c r="Q111" s="87">
        <f>Detail!AQ111</f>
        <v>0</v>
      </c>
      <c r="R111" s="87">
        <f>Detail!AR111</f>
        <v>0</v>
      </c>
    </row>
    <row r="112" spans="1:18" x14ac:dyDescent="0.3">
      <c r="A112" s="52">
        <f>Detail!C112</f>
        <v>0</v>
      </c>
      <c r="B112" s="53">
        <f>Detail!G112</f>
        <v>0</v>
      </c>
      <c r="C112" s="54">
        <f>Detail!H112</f>
        <v>0</v>
      </c>
      <c r="D112" s="54">
        <f>Detail!I112</f>
        <v>0</v>
      </c>
      <c r="E112" s="205">
        <f>Detail!K112</f>
        <v>0</v>
      </c>
      <c r="F112" s="57">
        <f>Detail!L112</f>
        <v>0</v>
      </c>
      <c r="G112" s="58">
        <f>Detail!R112</f>
        <v>0</v>
      </c>
      <c r="H112" s="211" t="str">
        <f>IF(Detail!T112="","",Detail!T112)</f>
        <v/>
      </c>
      <c r="I112" s="212" t="str">
        <f>IF(Detail!U112="","",Detail!U112)</f>
        <v/>
      </c>
      <c r="J112" s="212" t="str">
        <f>IF(Detail!V112="","",Detail!V112)</f>
        <v/>
      </c>
      <c r="K112" s="210" t="str">
        <f>IF(Detail!W112="","",Detail!W112)</f>
        <v/>
      </c>
      <c r="L112" s="211" t="str">
        <f>IF(Detail!X112="","",Detail!X112)</f>
        <v/>
      </c>
      <c r="M112" s="210" t="str">
        <f>IF(Detail!Y112="","",Detail!Y112)</f>
        <v/>
      </c>
      <c r="N112" s="61">
        <f>Detail!AN112-Detail!AL112-Detail!AM112</f>
        <v>0</v>
      </c>
      <c r="O112" s="62">
        <f>Detail!AL112</f>
        <v>0</v>
      </c>
      <c r="P112" s="63">
        <f>Detail!AM112</f>
        <v>0</v>
      </c>
      <c r="Q112" s="87">
        <f>Detail!AQ112</f>
        <v>0</v>
      </c>
      <c r="R112" s="87">
        <f>Detail!AR112</f>
        <v>0</v>
      </c>
    </row>
    <row r="113" spans="1:18" x14ac:dyDescent="0.3">
      <c r="A113" s="52">
        <f>Detail!C113</f>
        <v>0</v>
      </c>
      <c r="B113" s="53">
        <f>Detail!G113</f>
        <v>0</v>
      </c>
      <c r="C113" s="54">
        <f>Detail!H113</f>
        <v>0</v>
      </c>
      <c r="D113" s="54">
        <f>Detail!I113</f>
        <v>0</v>
      </c>
      <c r="E113" s="205">
        <f>Detail!K113</f>
        <v>0</v>
      </c>
      <c r="F113" s="57">
        <f>Detail!L113</f>
        <v>0</v>
      </c>
      <c r="G113" s="58">
        <f>Detail!R113</f>
        <v>0</v>
      </c>
      <c r="H113" s="211" t="str">
        <f>IF(Detail!T113="","",Detail!T113)</f>
        <v/>
      </c>
      <c r="I113" s="212" t="str">
        <f>IF(Detail!U113="","",Detail!U113)</f>
        <v/>
      </c>
      <c r="J113" s="212" t="str">
        <f>IF(Detail!V113="","",Detail!V113)</f>
        <v/>
      </c>
      <c r="K113" s="210" t="str">
        <f>IF(Detail!W113="","",Detail!W113)</f>
        <v/>
      </c>
      <c r="L113" s="211" t="str">
        <f>IF(Detail!X113="","",Detail!X113)</f>
        <v/>
      </c>
      <c r="M113" s="210" t="str">
        <f>IF(Detail!Y113="","",Detail!Y113)</f>
        <v/>
      </c>
      <c r="N113" s="61">
        <f>Detail!AN113-Detail!AL113-Detail!AM113</f>
        <v>0</v>
      </c>
      <c r="O113" s="62">
        <f>Detail!AL113</f>
        <v>0</v>
      </c>
      <c r="P113" s="63">
        <f>Detail!AM113</f>
        <v>0</v>
      </c>
      <c r="Q113" s="87">
        <f>Detail!AQ113</f>
        <v>0</v>
      </c>
      <c r="R113" s="87">
        <f>Detail!AR113</f>
        <v>0</v>
      </c>
    </row>
    <row r="114" spans="1:18" x14ac:dyDescent="0.3">
      <c r="A114" s="52">
        <f>Detail!C114</f>
        <v>0</v>
      </c>
      <c r="B114" s="53">
        <f>Detail!G114</f>
        <v>0</v>
      </c>
      <c r="C114" s="54">
        <f>Detail!H114</f>
        <v>0</v>
      </c>
      <c r="D114" s="54">
        <f>Detail!I114</f>
        <v>0</v>
      </c>
      <c r="E114" s="205">
        <f>Detail!K114</f>
        <v>0</v>
      </c>
      <c r="F114" s="57">
        <f>Detail!L114</f>
        <v>0</v>
      </c>
      <c r="G114" s="58">
        <f>Detail!R114</f>
        <v>0</v>
      </c>
      <c r="H114" s="211" t="str">
        <f>IF(Detail!T114="","",Detail!T114)</f>
        <v/>
      </c>
      <c r="I114" s="212" t="str">
        <f>IF(Detail!U114="","",Detail!U114)</f>
        <v/>
      </c>
      <c r="J114" s="212" t="str">
        <f>IF(Detail!V114="","",Detail!V114)</f>
        <v/>
      </c>
      <c r="K114" s="210" t="str">
        <f>IF(Detail!W114="","",Detail!W114)</f>
        <v/>
      </c>
      <c r="L114" s="211" t="str">
        <f>IF(Detail!X114="","",Detail!X114)</f>
        <v/>
      </c>
      <c r="M114" s="210" t="str">
        <f>IF(Detail!Y114="","",Detail!Y114)</f>
        <v/>
      </c>
      <c r="N114" s="61">
        <f>Detail!AN114-Detail!AL114-Detail!AM114</f>
        <v>0</v>
      </c>
      <c r="O114" s="62">
        <f>Detail!AL114</f>
        <v>0</v>
      </c>
      <c r="P114" s="63">
        <f>Detail!AM114</f>
        <v>0</v>
      </c>
      <c r="Q114" s="87">
        <f>Detail!AQ114</f>
        <v>0</v>
      </c>
      <c r="R114" s="87">
        <f>Detail!AR114</f>
        <v>0</v>
      </c>
    </row>
    <row r="115" spans="1:18" x14ac:dyDescent="0.3">
      <c r="A115" s="52"/>
      <c r="B115" s="53"/>
      <c r="C115" s="54"/>
      <c r="D115" s="55"/>
      <c r="E115" s="56"/>
      <c r="F115" s="57"/>
      <c r="G115" s="58"/>
      <c r="H115" s="78"/>
      <c r="I115" s="59"/>
      <c r="J115" s="206"/>
      <c r="K115" s="60"/>
      <c r="L115" s="208"/>
      <c r="M115" s="208"/>
      <c r="N115" s="61"/>
      <c r="O115" s="62"/>
      <c r="P115" s="63"/>
      <c r="Q115" s="87"/>
      <c r="R115" s="87"/>
    </row>
    <row r="116" spans="1:18" x14ac:dyDescent="0.3">
      <c r="A116" s="52"/>
      <c r="B116" s="53"/>
      <c r="C116" s="54"/>
      <c r="D116" s="55"/>
      <c r="E116" s="56"/>
      <c r="F116" s="57"/>
      <c r="G116" s="58"/>
      <c r="H116" s="78"/>
      <c r="I116" s="59"/>
      <c r="J116" s="206"/>
      <c r="K116" s="60"/>
      <c r="L116" s="208"/>
      <c r="M116" s="208"/>
      <c r="N116" s="61"/>
      <c r="O116" s="62"/>
      <c r="P116" s="63"/>
      <c r="Q116" s="87"/>
      <c r="R116" s="87"/>
    </row>
    <row r="117" spans="1:18" x14ac:dyDescent="0.3">
      <c r="A117" s="52"/>
      <c r="B117" s="53"/>
      <c r="C117" s="54"/>
      <c r="D117" s="55"/>
      <c r="E117" s="56"/>
      <c r="F117" s="57"/>
      <c r="G117" s="58"/>
      <c r="H117" s="78"/>
      <c r="I117" s="59"/>
      <c r="J117" s="206"/>
      <c r="K117" s="60"/>
      <c r="L117" s="208"/>
      <c r="M117" s="208"/>
      <c r="N117" s="61"/>
      <c r="O117" s="62"/>
      <c r="P117" s="63"/>
      <c r="Q117" s="87"/>
      <c r="R117" s="87"/>
    </row>
    <row r="118" spans="1:18" x14ac:dyDescent="0.3">
      <c r="A118" s="52"/>
      <c r="B118" s="53"/>
      <c r="C118" s="54"/>
      <c r="D118" s="55"/>
      <c r="E118" s="56"/>
      <c r="F118" s="57"/>
      <c r="G118" s="58"/>
      <c r="H118" s="78"/>
      <c r="I118" s="59"/>
      <c r="J118" s="206"/>
      <c r="K118" s="60"/>
      <c r="L118" s="208"/>
      <c r="M118" s="208"/>
      <c r="N118" s="61"/>
      <c r="O118" s="62"/>
      <c r="P118" s="63"/>
      <c r="Q118" s="87"/>
      <c r="R118" s="87"/>
    </row>
    <row r="119" spans="1:18" x14ac:dyDescent="0.3">
      <c r="A119" s="52"/>
      <c r="B119" s="53"/>
      <c r="C119" s="54"/>
      <c r="D119" s="55"/>
      <c r="E119" s="56"/>
      <c r="F119" s="57"/>
      <c r="G119" s="58"/>
      <c r="H119" s="78"/>
      <c r="I119" s="59"/>
      <c r="J119" s="206"/>
      <c r="K119" s="60"/>
      <c r="L119" s="208"/>
      <c r="M119" s="208"/>
      <c r="N119" s="61"/>
      <c r="O119" s="62"/>
      <c r="P119" s="63"/>
      <c r="Q119" s="87"/>
      <c r="R119" s="87"/>
    </row>
    <row r="120" spans="1:18" x14ac:dyDescent="0.3">
      <c r="A120" s="52"/>
      <c r="B120" s="53"/>
      <c r="C120" s="54"/>
      <c r="D120" s="55"/>
      <c r="E120" s="56"/>
      <c r="F120" s="57"/>
      <c r="G120" s="58"/>
      <c r="H120" s="78"/>
      <c r="I120" s="59"/>
      <c r="J120" s="206"/>
      <c r="K120" s="60"/>
      <c r="L120" s="208"/>
      <c r="M120" s="208"/>
      <c r="N120" s="61"/>
      <c r="O120" s="62"/>
      <c r="P120" s="63"/>
      <c r="Q120" s="87"/>
      <c r="R120" s="87"/>
    </row>
    <row r="121" spans="1:18" x14ac:dyDescent="0.3">
      <c r="A121" s="52"/>
      <c r="B121" s="53"/>
      <c r="C121" s="54"/>
      <c r="D121" s="55"/>
      <c r="E121" s="56"/>
      <c r="F121" s="57"/>
      <c r="G121" s="58"/>
      <c r="H121" s="78"/>
      <c r="I121" s="59"/>
      <c r="J121" s="206"/>
      <c r="K121" s="60"/>
      <c r="L121" s="208"/>
      <c r="M121" s="208"/>
      <c r="N121" s="61"/>
      <c r="O121" s="62"/>
      <c r="P121" s="63"/>
      <c r="Q121" s="87"/>
      <c r="R121" s="87"/>
    </row>
    <row r="122" spans="1:18" x14ac:dyDescent="0.3">
      <c r="A122" s="64"/>
      <c r="B122" s="65"/>
      <c r="C122" s="66"/>
      <c r="D122" s="67"/>
      <c r="E122" s="68"/>
      <c r="F122" s="69"/>
      <c r="G122" s="70"/>
      <c r="H122" s="89"/>
      <c r="I122" s="71"/>
      <c r="J122" s="207"/>
      <c r="K122" s="72"/>
      <c r="L122" s="209"/>
      <c r="M122" s="209"/>
      <c r="N122" s="74"/>
      <c r="O122" s="73"/>
      <c r="P122" s="75"/>
      <c r="Q122" s="88"/>
      <c r="R122" s="88"/>
    </row>
  </sheetData>
  <mergeCells count="2">
    <mergeCell ref="O3:P3"/>
    <mergeCell ref="H3:M3"/>
  </mergeCells>
  <phoneticPr fontId="22" type="noConversion"/>
  <conditionalFormatting sqref="A116">
    <cfRule type="expression" dxfId="8" priority="13" stopIfTrue="1">
      <formula>LEFT(A116,9)&lt;&gt;LEFT(A115,9)</formula>
    </cfRule>
  </conditionalFormatting>
  <conditionalFormatting sqref="A122">
    <cfRule type="expression" dxfId="7" priority="23" stopIfTrue="1">
      <formula>LEFT(A122,9)&lt;&gt;LEFT(#REF!,9)</formula>
    </cfRule>
  </conditionalFormatting>
  <conditionalFormatting sqref="A115">
    <cfRule type="expression" dxfId="6" priority="6" stopIfTrue="1">
      <formula>LEFT(A115,9)&lt;&gt;LEFT(A114,9)</formula>
    </cfRule>
  </conditionalFormatting>
  <conditionalFormatting sqref="A117">
    <cfRule type="expression" dxfId="5" priority="5" stopIfTrue="1">
      <formula>LEFT(A117,9)&lt;&gt;LEFT(A116,9)</formula>
    </cfRule>
  </conditionalFormatting>
  <conditionalFormatting sqref="A118">
    <cfRule type="expression" dxfId="4" priority="4" stopIfTrue="1">
      <formula>LEFT(A118,9)&lt;&gt;LEFT(A117,9)</formula>
    </cfRule>
  </conditionalFormatting>
  <conditionalFormatting sqref="A119">
    <cfRule type="expression" dxfId="3" priority="3" stopIfTrue="1">
      <formula>LEFT(A119,9)&lt;&gt;LEFT(A118,9)</formula>
    </cfRule>
  </conditionalFormatting>
  <conditionalFormatting sqref="A120">
    <cfRule type="expression" dxfId="2" priority="2" stopIfTrue="1">
      <formula>LEFT(A120,9)&lt;&gt;LEFT(A119,9)</formula>
    </cfRule>
  </conditionalFormatting>
  <conditionalFormatting sqref="A121">
    <cfRule type="expression" dxfId="1" priority="1" stopIfTrue="1">
      <formula>LEFT(A121,9)&lt;&gt;LEFT(A120,9)</formula>
    </cfRule>
  </conditionalFormatting>
  <conditionalFormatting sqref="A5:A114">
    <cfRule type="expression" dxfId="0" priority="24" stopIfTrue="1">
      <formula>LEFT(A5,9)&lt;&gt;LEFT(#REF!,9)</formula>
    </cfRule>
  </conditionalFormatting>
  <printOptions horizontalCentered="1"/>
  <pageMargins left="0.5" right="0.5" top="0.5" bottom="0.75" header="0.3" footer="0.3"/>
  <pageSetup paperSize="5" scale="68" fitToHeight="0" orientation="landscape" r:id="rId1"/>
  <headerFooter>
    <oddFooter>&amp;L1 - Composite priority index is the sum of air quality, transportation impact, and equity scores
2 - Carbon Reduction Funds are in Red&amp;C&amp;P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9dc766-3151-4dfa-9f09-243bad7b4948" xsi:nil="true"/>
    <lcf76f155ced4ddcb4097134ff3c332f xmlns="ce03ae7e-f041-4680-8eac-2c00cf184d9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26C19D1656444390095642822AB099" ma:contentTypeVersion="12" ma:contentTypeDescription="Create a new document." ma:contentTypeScope="" ma:versionID="4022a169f3e73c8142e034183e7c19bd">
  <xsd:schema xmlns:xsd="http://www.w3.org/2001/XMLSchema" xmlns:xs="http://www.w3.org/2001/XMLSchema" xmlns:p="http://schemas.microsoft.com/office/2006/metadata/properties" xmlns:ns2="ce03ae7e-f041-4680-8eac-2c00cf184d93" xmlns:ns3="8b9dc766-3151-4dfa-9f09-243bad7b4948" targetNamespace="http://schemas.microsoft.com/office/2006/metadata/properties" ma:root="true" ma:fieldsID="28046056bac98aaa261e35827beb21f2" ns2:_="" ns3:_="">
    <xsd:import namespace="ce03ae7e-f041-4680-8eac-2c00cf184d93"/>
    <xsd:import namespace="8b9dc766-3151-4dfa-9f09-243bad7b494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3ae7e-f041-4680-8eac-2c00cf184d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493a831-5792-4b22-ab1b-d647bf459ed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9dc766-3151-4dfa-9f09-243bad7b494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aca7ac9-ea1b-4b16-9d1b-cdf40e75c29d}" ma:internalName="TaxCatchAll" ma:showField="CatchAllData" ma:web="8b9dc766-3151-4dfa-9f09-243bad7b49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F64131-4233-43B3-AFAB-33255A574464}">
  <ds:schemaRefs>
    <ds:schemaRef ds:uri="http://schemas.microsoft.com/office/2006/documentManagement/types"/>
    <ds:schemaRef ds:uri="8b9dc766-3151-4dfa-9f09-243bad7b4948"/>
    <ds:schemaRef ds:uri="http://purl.org/dc/elements/1.1/"/>
    <ds:schemaRef ds:uri="http://purl.org/dc/dcmitype/"/>
    <ds:schemaRef ds:uri="http://schemas.microsoft.com/office/2006/metadata/properties"/>
    <ds:schemaRef ds:uri="ce03ae7e-f041-4680-8eac-2c00cf184d93"/>
    <ds:schemaRef ds:uri="http://purl.org/dc/terms/"/>
    <ds:schemaRef ds:uri="http://www.w3.org/XML/1998/namespace"/>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4127C3E2-B0DE-4B31-8EA9-3543DC65A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03ae7e-f041-4680-8eac-2c00cf184d93"/>
    <ds:schemaRef ds:uri="8b9dc766-3151-4dfa-9f09-243bad7b4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4A6AD2-FC5C-44DB-8823-B72C42597E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Detail</vt:lpstr>
      <vt:lpstr>Simplified</vt:lpstr>
      <vt:lpstr>Data</vt:lpstr>
      <vt:lpstr>Detail!Print_Area</vt:lpstr>
      <vt:lpstr>Simplified!Print_Area</vt:lpstr>
      <vt:lpstr>Detail!Print_Titles</vt:lpstr>
      <vt:lpstr>Simplified!Print_Titles</vt:lpstr>
    </vt:vector>
  </TitlesOfParts>
  <Manager/>
  <Company>CMAP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 Ferguson</dc:creator>
  <cp:keywords/>
  <dc:description/>
  <cp:lastModifiedBy>Doug Ferguson</cp:lastModifiedBy>
  <cp:revision/>
  <dcterms:created xsi:type="dcterms:W3CDTF">2015-06-18T14:55:21Z</dcterms:created>
  <dcterms:modified xsi:type="dcterms:W3CDTF">2023-07-06T19:38:31Z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0x010100EE26C19D1656444390095642822AB099</vt:lpwstr>
  </property>
  <property fmtid="{D5CDD505-2E9C-101B-9397-08002B2CF9AE}" pid="3" name="MSIP_Label_70499eb2-e279-4942-bd63-d5ebf8ec43c8_Enabled">
    <vt:lpwstr>true</vt:lpwstr>
  </property>
  <property fmtid="{D5CDD505-2E9C-101B-9397-08002B2CF9AE}" pid="4" name="MSIP_Label_70499eb2-e279-4942-bd63-d5ebf8ec43c8_SetDate">
    <vt:lpwstr>2023-06-26T04:10:51Z</vt:lpwstr>
  </property>
  <property fmtid="{D5CDD505-2E9C-101B-9397-08002B2CF9AE}" pid="5" name="MSIP_Label_70499eb2-e279-4942-bd63-d5ebf8ec43c8_Method">
    <vt:lpwstr>Standard</vt:lpwstr>
  </property>
  <property fmtid="{D5CDD505-2E9C-101B-9397-08002B2CF9AE}" pid="6" name="MSIP_Label_70499eb2-e279-4942-bd63-d5ebf8ec43c8_Name">
    <vt:lpwstr>defa4170-0d19-0005-0004-bc88714345d2</vt:lpwstr>
  </property>
  <property fmtid="{D5CDD505-2E9C-101B-9397-08002B2CF9AE}" pid="7" name="MSIP_Label_70499eb2-e279-4942-bd63-d5ebf8ec43c8_SiteId">
    <vt:lpwstr>43b185b9-e6d9-45a5-8e36-4c08dc0ab1a2</vt:lpwstr>
  </property>
  <property fmtid="{D5CDD505-2E9C-101B-9397-08002B2CF9AE}" pid="8" name="MSIP_Label_70499eb2-e279-4942-bd63-d5ebf8ec43c8_ActionId">
    <vt:lpwstr>143f15df-ad84-4dc9-83f1-a09ac06eb4a2</vt:lpwstr>
  </property>
  <property fmtid="{D5CDD505-2E9C-101B-9397-08002B2CF9AE}" pid="9" name="MSIP_Label_70499eb2-e279-4942-bd63-d5ebf8ec43c8_ContentBits">
    <vt:lpwstr>0</vt:lpwstr>
  </property>
  <property fmtid="{D5CDD505-2E9C-101B-9397-08002B2CF9AE}" pid="10" name="MediaServiceImageTags">
    <vt:lpwstr/>
  </property>
</Properties>
</file>